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Neaktuálne\08_Platné od 01.09.2024 do 31.03.2025\"/>
    </mc:Choice>
  </mc:AlternateContent>
  <xr:revisionPtr revIDLastSave="0" documentId="13_ncr:1_{E49C4F51-E87B-497C-AAF9-3A47D27AEFE8}" xr6:coauthVersionLast="47" xr6:coauthVersionMax="47" xr10:uidLastSave="{00000000-0000-0000-0000-000000000000}"/>
  <bookViews>
    <workbookView xWindow="-120" yWindow="-120" windowWidth="29040" windowHeight="15720" tabRatio="910" xr2:uid="{C34B0E2F-2125-464A-A0B7-874489166283}"/>
  </bookViews>
  <sheets>
    <sheet name="Foreign_trip" sheetId="4" r:id="rId1"/>
    <sheet name="Average_fuel_prices" sheetId="5" r:id="rId2"/>
    <sheet name="Lists"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7" i="7" s="1"/>
  <c r="J1836" i="7"/>
  <c r="J1844"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0" i="7"/>
  <c r="J1478" i="7"/>
  <c r="J1486" i="7" s="1"/>
  <c r="J1477" i="7"/>
  <c r="J1476" i="7"/>
  <c r="J1475" i="7"/>
  <c r="J1474" i="7"/>
  <c r="J1473" i="7"/>
  <c r="J1472" i="7"/>
  <c r="J1471" i="7"/>
  <c r="J1470" i="7"/>
  <c r="J1469" i="7"/>
  <c r="J1468" i="7"/>
  <c r="J1467" i="7"/>
  <c r="J1466" i="7"/>
  <c r="J1465"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42" i="7" l="1"/>
  <c r="J1843" i="7"/>
  <c r="J1849" i="7"/>
  <c r="J1841" i="7"/>
  <c r="J1848" i="7"/>
  <c r="J1840" i="7"/>
  <c r="J1847" i="7"/>
  <c r="J1839" i="7"/>
  <c r="J1846" i="7"/>
  <c r="J1838" i="7"/>
  <c r="J1845" i="7"/>
  <c r="J1479" i="7"/>
  <c r="J1487" i="7"/>
  <c r="J1481" i="7"/>
  <c r="J1489" i="7"/>
  <c r="J1482" i="7"/>
  <c r="J1490" i="7"/>
  <c r="J1483" i="7"/>
  <c r="J1491" i="7"/>
  <c r="J1484" i="7"/>
  <c r="J1492" i="7"/>
  <c r="J1485" i="7"/>
  <c r="J1121" i="7"/>
  <c r="J1114" i="7"/>
  <c r="J1128" i="7" s="1"/>
  <c r="J1113" i="7"/>
  <c r="J1112" i="7"/>
  <c r="J1111" i="7"/>
  <c r="J1110" i="7"/>
  <c r="J1109" i="7"/>
  <c r="J1108" i="7"/>
  <c r="J1107" i="7"/>
  <c r="J1106" i="7"/>
  <c r="J1105" i="7"/>
  <c r="J1104" i="7"/>
  <c r="J1103" i="7"/>
  <c r="J1102" i="7"/>
  <c r="J1101" i="7"/>
  <c r="O62" i="4"/>
  <c r="R74" i="4"/>
  <c r="Q74" i="4"/>
  <c r="P72" i="4"/>
  <c r="O72" i="4"/>
  <c r="M72" i="4"/>
  <c r="L72" i="4"/>
  <c r="P70" i="4"/>
  <c r="O70" i="4"/>
  <c r="M70" i="4"/>
  <c r="L70" i="4"/>
  <c r="P68" i="4"/>
  <c r="O68" i="4"/>
  <c r="M68" i="4"/>
  <c r="L68" i="4"/>
  <c r="P66" i="4"/>
  <c r="O66" i="4"/>
  <c r="M66" i="4"/>
  <c r="L66" i="4"/>
  <c r="P64" i="4"/>
  <c r="O64" i="4"/>
  <c r="M64" i="4"/>
  <c r="L64" i="4"/>
  <c r="P62" i="4"/>
  <c r="M62" i="4"/>
  <c r="L62" i="4"/>
  <c r="P60" i="4"/>
  <c r="O60" i="4"/>
  <c r="M60" i="4"/>
  <c r="L60" i="4"/>
  <c r="P58" i="4"/>
  <c r="O58" i="4"/>
  <c r="M58" i="4"/>
  <c r="L58" i="4"/>
  <c r="P56" i="4"/>
  <c r="O56" i="4"/>
  <c r="M56" i="4"/>
  <c r="L56" i="4"/>
  <c r="P54" i="4"/>
  <c r="O54" i="4"/>
  <c r="M54" i="4"/>
  <c r="L54" i="4"/>
  <c r="P52" i="4"/>
  <c r="O52" i="4"/>
  <c r="M52" i="4"/>
  <c r="L52" i="4"/>
  <c r="P50" i="4"/>
  <c r="O50" i="4"/>
  <c r="M50" i="4"/>
  <c r="L50" i="4"/>
  <c r="P48" i="4"/>
  <c r="O48" i="4"/>
  <c r="M48" i="4"/>
  <c r="L48" i="4"/>
  <c r="P46" i="4"/>
  <c r="O46" i="4"/>
  <c r="M46" i="4"/>
  <c r="L46" i="4"/>
  <c r="P44" i="4"/>
  <c r="O44" i="4"/>
  <c r="M44" i="4"/>
  <c r="L44" i="4"/>
  <c r="P42" i="4"/>
  <c r="O42" i="4"/>
  <c r="M42" i="4"/>
  <c r="L42" i="4"/>
  <c r="P40" i="4"/>
  <c r="O40" i="4"/>
  <c r="M40" i="4"/>
  <c r="L40" i="4"/>
  <c r="P38" i="4"/>
  <c r="O38" i="4"/>
  <c r="M38" i="4"/>
  <c r="L38" i="4"/>
  <c r="P36" i="4"/>
  <c r="O36" i="4"/>
  <c r="M36" i="4"/>
  <c r="L36" i="4"/>
  <c r="P34" i="4"/>
  <c r="O34" i="4"/>
  <c r="M34" i="4"/>
  <c r="L34" i="4"/>
  <c r="P32" i="4"/>
  <c r="O32" i="4"/>
  <c r="M32" i="4"/>
  <c r="L32" i="4"/>
  <c r="P30" i="4"/>
  <c r="O30" i="4"/>
  <c r="M30" i="4"/>
  <c r="L30" i="4"/>
  <c r="P28" i="4"/>
  <c r="O28" i="4"/>
  <c r="M28" i="4"/>
  <c r="L28" i="4"/>
  <c r="P26" i="4"/>
  <c r="O26" i="4"/>
  <c r="M26" i="4"/>
  <c r="L26" i="4"/>
  <c r="P24" i="4"/>
  <c r="O24" i="4"/>
  <c r="M24" i="4"/>
  <c r="L24" i="4"/>
  <c r="P22" i="4"/>
  <c r="O22" i="4"/>
  <c r="M22" i="4"/>
  <c r="L22" i="4"/>
  <c r="P20" i="4"/>
  <c r="O20" i="4"/>
  <c r="M20" i="4"/>
  <c r="L20" i="4"/>
  <c r="P18" i="4"/>
  <c r="O18" i="4"/>
  <c r="M18" i="4"/>
  <c r="L18" i="4"/>
  <c r="P16" i="4"/>
  <c r="O16" i="4"/>
  <c r="M16" i="4"/>
  <c r="L16" i="4"/>
  <c r="P14" i="4"/>
  <c r="O14" i="4"/>
  <c r="M14" i="4"/>
  <c r="L14" i="4"/>
  <c r="O12" i="4"/>
  <c r="P12" i="4" s="1"/>
  <c r="M12" i="4"/>
  <c r="L12" i="4"/>
  <c r="J1853" i="7" l="1"/>
  <c r="J1861" i="7"/>
  <c r="J1860" i="7"/>
  <c r="J1854" i="7"/>
  <c r="J1862" i="7"/>
  <c r="J1855" i="7"/>
  <c r="J1863" i="7"/>
  <c r="J1859" i="7"/>
  <c r="J1856" i="7"/>
  <c r="J1851" i="7"/>
  <c r="J1852" i="7"/>
  <c r="J1857" i="7"/>
  <c r="J1850" i="7"/>
  <c r="J1858" i="7"/>
  <c r="J1502" i="7"/>
  <c r="J1494" i="7"/>
  <c r="J1501" i="7"/>
  <c r="J1493" i="7"/>
  <c r="J1500" i="7"/>
  <c r="J1504" i="7"/>
  <c r="J1499" i="7"/>
  <c r="J1506" i="7"/>
  <c r="J1498" i="7"/>
  <c r="J1505" i="7"/>
  <c r="J1497" i="7"/>
  <c r="J1503" i="7"/>
  <c r="J1495" i="7"/>
  <c r="J1496" i="7"/>
  <c r="J1136" i="7"/>
  <c r="J1135" i="7"/>
  <c r="J1142" i="7"/>
  <c r="J1134" i="7"/>
  <c r="J1137" i="7"/>
  <c r="J1141" i="7"/>
  <c r="J1133" i="7"/>
  <c r="J1140" i="7"/>
  <c r="J1132" i="7"/>
  <c r="J1139" i="7"/>
  <c r="J1131" i="7"/>
  <c r="J1129" i="7"/>
  <c r="J1138" i="7"/>
  <c r="J1130" i="7"/>
  <c r="J1122" i="7"/>
  <c r="J1115" i="7"/>
  <c r="J1123" i="7"/>
  <c r="J1116" i="7"/>
  <c r="J1124" i="7"/>
  <c r="J1117" i="7"/>
  <c r="J1125" i="7"/>
  <c r="J1118" i="7"/>
  <c r="J1126" i="7"/>
  <c r="J1119" i="7"/>
  <c r="J1127" i="7"/>
  <c r="J1120" i="7"/>
  <c r="K74" i="4"/>
  <c r="M74" i="4"/>
  <c r="M76" i="4" s="1"/>
  <c r="J1869" i="7" l="1"/>
  <c r="J1867" i="7"/>
  <c r="J1870" i="7"/>
  <c r="J1864" i="7"/>
  <c r="J1865" i="7"/>
  <c r="J1868" i="7"/>
  <c r="J1866" i="7"/>
  <c r="J1518" i="7"/>
  <c r="J1510" i="7"/>
  <c r="J1520" i="7"/>
  <c r="J1517" i="7"/>
  <c r="J1509" i="7"/>
  <c r="J1512" i="7"/>
  <c r="J1516" i="7"/>
  <c r="J1508" i="7"/>
  <c r="J1515" i="7"/>
  <c r="J1507" i="7"/>
  <c r="J1514" i="7"/>
  <c r="J1513" i="7"/>
  <c r="J1519" i="7"/>
  <c r="J1511" i="7"/>
  <c r="J1152" i="7"/>
  <c r="J1144" i="7"/>
  <c r="J1151" i="7"/>
  <c r="J1143" i="7"/>
  <c r="J1153" i="7"/>
  <c r="J1150" i="7"/>
  <c r="J1149" i="7"/>
  <c r="J1156" i="7"/>
  <c r="J1148" i="7"/>
  <c r="J1155" i="7"/>
  <c r="J1147" i="7"/>
  <c r="J1154" i="7"/>
  <c r="J1146" i="7"/>
  <c r="J1145" i="7"/>
  <c r="N74" i="4"/>
  <c r="N76" i="4" s="1"/>
  <c r="P74" i="4"/>
  <c r="P76" i="4" s="1"/>
  <c r="Q76" i="4"/>
  <c r="J1877" i="7" l="1"/>
  <c r="J1884" i="7"/>
  <c r="J1878" i="7"/>
  <c r="J1875" i="7"/>
  <c r="J1876" i="7"/>
  <c r="J1871" i="7"/>
  <c r="J1879" i="7"/>
  <c r="J1872" i="7"/>
  <c r="J1880" i="7"/>
  <c r="J1873" i="7"/>
  <c r="J1881" i="7"/>
  <c r="J1883" i="7"/>
  <c r="J1874" i="7"/>
  <c r="J1882" i="7"/>
  <c r="J1534" i="7"/>
  <c r="J1526" i="7"/>
  <c r="J1533" i="7"/>
  <c r="J1525" i="7"/>
  <c r="J1532" i="7"/>
  <c r="J1524" i="7"/>
  <c r="J1531" i="7"/>
  <c r="J1523" i="7"/>
  <c r="J1530" i="7"/>
  <c r="J1522" i="7"/>
  <c r="J1529" i="7"/>
  <c r="J1521" i="7"/>
  <c r="J1528" i="7"/>
  <c r="J1527" i="7"/>
  <c r="J1168" i="7"/>
  <c r="J1160" i="7"/>
  <c r="J1161" i="7"/>
  <c r="J1167" i="7"/>
  <c r="J1159" i="7"/>
  <c r="J1166" i="7"/>
  <c r="J1158" i="7"/>
  <c r="J1165" i="7"/>
  <c r="J1157" i="7"/>
  <c r="J1164" i="7"/>
  <c r="J1169" i="7"/>
  <c r="J1163" i="7"/>
  <c r="J1170" i="7"/>
  <c r="J1162" i="7"/>
  <c r="Q81" i="4"/>
  <c r="J1885" i="7" l="1"/>
  <c r="J1893" i="7"/>
  <c r="J1886" i="7"/>
  <c r="J1894" i="7"/>
  <c r="J1887" i="7"/>
  <c r="J1895" i="7"/>
  <c r="J1888" i="7"/>
  <c r="J1896" i="7"/>
  <c r="J1889" i="7"/>
  <c r="J1897" i="7"/>
  <c r="J1892" i="7"/>
  <c r="J1890" i="7"/>
  <c r="J1898" i="7"/>
  <c r="J1891" i="7"/>
  <c r="J1542" i="7"/>
  <c r="J1541" i="7"/>
  <c r="J1544" i="7"/>
  <c r="J1548" i="7"/>
  <c r="J1540" i="7"/>
  <c r="J1536" i="7"/>
  <c r="J1547" i="7"/>
  <c r="J1539" i="7"/>
  <c r="J1546" i="7"/>
  <c r="J1538" i="7"/>
  <c r="J1545" i="7"/>
  <c r="J1537" i="7"/>
  <c r="J1543" i="7"/>
  <c r="J1535" i="7"/>
  <c r="J1184" i="7"/>
  <c r="J1176" i="7"/>
  <c r="J1183" i="7"/>
  <c r="J1175" i="7"/>
  <c r="J1182" i="7"/>
  <c r="J1174" i="7"/>
  <c r="J1181" i="7"/>
  <c r="J1173" i="7"/>
  <c r="J1180" i="7"/>
  <c r="J1172" i="7"/>
  <c r="J1179" i="7"/>
  <c r="J1171" i="7"/>
  <c r="J1177" i="7"/>
  <c r="J1178" i="7"/>
  <c r="J1901" i="7" l="1"/>
  <c r="J1899" i="7"/>
  <c r="J1902" i="7"/>
  <c r="J1900" i="7"/>
  <c r="J1903" i="7"/>
  <c r="J1904" i="7"/>
  <c r="J1905" i="7"/>
  <c r="J1558" i="7"/>
  <c r="J1550" i="7"/>
  <c r="J1557" i="7"/>
  <c r="J1549" i="7"/>
  <c r="J1556" i="7"/>
  <c r="J1555" i="7"/>
  <c r="J1560" i="7"/>
  <c r="J1562" i="7"/>
  <c r="J1554" i="7"/>
  <c r="J1561" i="7"/>
  <c r="J1553" i="7"/>
  <c r="J1559" i="7"/>
  <c r="J1551" i="7"/>
  <c r="J1552" i="7"/>
  <c r="J1192" i="7"/>
  <c r="J1191" i="7"/>
  <c r="J1198" i="7"/>
  <c r="J1190" i="7"/>
  <c r="J1193" i="7"/>
  <c r="J1197" i="7"/>
  <c r="J1189" i="7"/>
  <c r="J1196" i="7"/>
  <c r="J1188" i="7"/>
  <c r="J1195" i="7"/>
  <c r="J1187" i="7"/>
  <c r="J1194" i="7"/>
  <c r="J1186" i="7"/>
  <c r="J1185" i="7"/>
  <c r="J1909" i="7" l="1"/>
  <c r="J1917" i="7"/>
  <c r="J1910" i="7"/>
  <c r="J1918" i="7"/>
  <c r="J1915" i="7"/>
  <c r="J1911" i="7"/>
  <c r="J1919" i="7"/>
  <c r="J1916" i="7"/>
  <c r="J1912" i="7"/>
  <c r="J1908" i="7"/>
  <c r="J1913" i="7"/>
  <c r="J1907" i="7"/>
  <c r="J1906" i="7"/>
  <c r="J1914" i="7"/>
  <c r="J1574" i="7"/>
  <c r="J1566" i="7"/>
  <c r="J1573" i="7"/>
  <c r="J1565" i="7"/>
  <c r="J1576" i="7"/>
  <c r="J1572" i="7"/>
  <c r="J1564" i="7"/>
  <c r="J1568" i="7"/>
  <c r="J1571" i="7"/>
  <c r="J1563" i="7"/>
  <c r="J1570" i="7"/>
  <c r="J1569" i="7"/>
  <c r="J1575" i="7"/>
  <c r="J1567" i="7"/>
  <c r="J1208" i="7"/>
  <c r="J1200" i="7"/>
  <c r="J1209" i="7"/>
  <c r="J1207" i="7"/>
  <c r="J1199" i="7"/>
  <c r="J1206" i="7"/>
  <c r="J1205" i="7"/>
  <c r="J1201" i="7"/>
  <c r="J1212" i="7"/>
  <c r="J1204" i="7"/>
  <c r="J1211" i="7"/>
  <c r="J1203" i="7"/>
  <c r="J1210" i="7"/>
  <c r="J1202" i="7"/>
  <c r="J1925" i="7" l="1"/>
  <c r="J1933" i="7"/>
  <c r="J1932" i="7"/>
  <c r="J1926" i="7"/>
  <c r="J1927" i="7"/>
  <c r="J1931" i="7"/>
  <c r="J1920" i="7"/>
  <c r="J1928" i="7"/>
  <c r="J1921" i="7"/>
  <c r="J1929" i="7"/>
  <c r="J1922" i="7"/>
  <c r="J1930" i="7"/>
  <c r="J1923" i="7"/>
  <c r="J1924" i="7"/>
  <c r="J1590" i="7"/>
  <c r="J1582" i="7"/>
  <c r="J1584" i="7"/>
  <c r="J1589" i="7"/>
  <c r="J1581" i="7"/>
  <c r="J1588" i="7"/>
  <c r="J1580" i="7"/>
  <c r="J1587" i="7"/>
  <c r="J1579" i="7"/>
  <c r="J1586" i="7"/>
  <c r="J1578" i="7"/>
  <c r="J1585" i="7"/>
  <c r="J1577" i="7"/>
  <c r="J1583" i="7"/>
  <c r="J1224" i="7"/>
  <c r="J1216" i="7"/>
  <c r="J1223" i="7"/>
  <c r="J1215" i="7"/>
  <c r="J1217" i="7"/>
  <c r="J1222" i="7"/>
  <c r="J1214" i="7"/>
  <c r="J1221" i="7"/>
  <c r="J1213" i="7"/>
  <c r="J1220" i="7"/>
  <c r="J1219" i="7"/>
  <c r="J1226" i="7"/>
  <c r="J1218" i="7"/>
  <c r="J1225" i="7"/>
  <c r="J1934" i="7" l="1"/>
  <c r="J1935" i="7"/>
  <c r="J1936" i="7"/>
  <c r="J1939" i="7"/>
  <c r="J1937" i="7"/>
  <c r="J1940" i="7"/>
  <c r="J1938" i="7"/>
  <c r="J1598" i="7"/>
  <c r="J1597" i="7"/>
  <c r="J1600" i="7"/>
  <c r="J1604" i="7"/>
  <c r="J1596" i="7"/>
  <c r="J1592" i="7"/>
  <c r="J1603" i="7"/>
  <c r="J1595" i="7"/>
  <c r="J1602" i="7"/>
  <c r="J1594" i="7"/>
  <c r="J1601" i="7"/>
  <c r="J1593" i="7"/>
  <c r="J1599" i="7"/>
  <c r="J1591" i="7"/>
  <c r="J1240" i="7"/>
  <c r="J1232" i="7"/>
  <c r="J1239" i="7"/>
  <c r="J1231" i="7"/>
  <c r="J1238" i="7"/>
  <c r="J1230" i="7"/>
  <c r="J1233" i="7"/>
  <c r="J1237" i="7"/>
  <c r="J1229" i="7"/>
  <c r="J1236" i="7"/>
  <c r="J1228" i="7"/>
  <c r="J1235" i="7"/>
  <c r="J1227" i="7"/>
  <c r="J1234" i="7"/>
  <c r="J1941" i="7" l="1"/>
  <c r="J1949" i="7"/>
  <c r="J1942" i="7"/>
  <c r="J1950" i="7"/>
  <c r="J1948" i="7"/>
  <c r="J1943" i="7"/>
  <c r="J1951" i="7"/>
  <c r="J1944" i="7"/>
  <c r="J1952" i="7"/>
  <c r="J1945" i="7"/>
  <c r="J1953" i="7"/>
  <c r="J1947" i="7"/>
  <c r="J1946" i="7"/>
  <c r="J1954" i="7"/>
  <c r="J1614" i="7"/>
  <c r="J1606" i="7"/>
  <c r="J1613" i="7"/>
  <c r="J1605" i="7"/>
  <c r="J1612" i="7"/>
  <c r="J1611" i="7"/>
  <c r="J1618" i="7"/>
  <c r="J1610" i="7"/>
  <c r="J1608" i="7"/>
  <c r="J1617" i="7"/>
  <c r="J1609" i="7"/>
  <c r="J1615" i="7"/>
  <c r="J1607" i="7"/>
  <c r="J1616" i="7"/>
  <c r="J1248" i="7"/>
  <c r="J1247" i="7"/>
  <c r="J1254" i="7"/>
  <c r="J1246" i="7"/>
  <c r="J1253" i="7"/>
  <c r="J1245" i="7"/>
  <c r="J1252" i="7"/>
  <c r="J1244" i="7"/>
  <c r="J1241" i="7"/>
  <c r="J1251" i="7"/>
  <c r="J1243" i="7"/>
  <c r="J1250" i="7"/>
  <c r="J1242" i="7"/>
  <c r="J1249" i="7"/>
  <c r="J1957" i="7" l="1"/>
  <c r="J1965" i="7"/>
  <c r="J1955" i="7"/>
  <c r="J1958" i="7"/>
  <c r="J1966" i="7"/>
  <c r="J1963" i="7"/>
  <c r="J1959" i="7"/>
  <c r="J1967" i="7"/>
  <c r="J1960" i="7"/>
  <c r="J1968" i="7"/>
  <c r="J1956" i="7"/>
  <c r="J1961" i="7"/>
  <c r="J1964" i="7"/>
  <c r="J1962" i="7"/>
  <c r="J1630" i="7"/>
  <c r="J1622" i="7"/>
  <c r="J1629" i="7"/>
  <c r="J1621" i="7"/>
  <c r="J1632" i="7"/>
  <c r="J1628" i="7"/>
  <c r="J1620" i="7"/>
  <c r="J1627" i="7"/>
  <c r="J1619" i="7"/>
  <c r="J1626" i="7"/>
  <c r="J1625" i="7"/>
  <c r="J1624" i="7"/>
  <c r="J1631" i="7"/>
  <c r="J1623" i="7"/>
  <c r="J1264" i="7"/>
  <c r="J1256" i="7"/>
  <c r="J1257" i="7"/>
  <c r="J1263" i="7"/>
  <c r="J1255" i="7"/>
  <c r="J1262" i="7"/>
  <c r="J1265" i="7"/>
  <c r="J1261" i="7"/>
  <c r="J1268" i="7"/>
  <c r="J1260" i="7"/>
  <c r="J1267" i="7"/>
  <c r="J1259" i="7"/>
  <c r="J1266" i="7"/>
  <c r="J1258" i="7"/>
  <c r="J1973" i="7" l="1"/>
  <c r="J1972" i="7"/>
  <c r="J1974" i="7"/>
  <c r="J1975" i="7"/>
  <c r="J1969" i="7"/>
  <c r="J1970" i="7"/>
  <c r="J1971" i="7"/>
  <c r="J1646" i="7"/>
  <c r="J1638" i="7"/>
  <c r="J1645" i="7"/>
  <c r="J1637" i="7"/>
  <c r="J1644" i="7"/>
  <c r="J1636" i="7"/>
  <c r="J1640" i="7"/>
  <c r="J1643" i="7"/>
  <c r="J1635" i="7"/>
  <c r="J1642" i="7"/>
  <c r="J1634" i="7"/>
  <c r="J1641" i="7"/>
  <c r="J1633" i="7"/>
  <c r="J1639" i="7"/>
  <c r="J1280" i="7"/>
  <c r="J1272" i="7"/>
  <c r="J1279" i="7"/>
  <c r="J1271" i="7"/>
  <c r="J1278" i="7"/>
  <c r="J1270" i="7"/>
  <c r="J1277" i="7"/>
  <c r="J1269" i="7"/>
  <c r="J1276" i="7"/>
  <c r="J1281" i="7"/>
  <c r="J1275" i="7"/>
  <c r="J1273" i="7"/>
  <c r="J1282" i="7"/>
  <c r="J1274" i="7"/>
  <c r="J1981" i="7" l="1"/>
  <c r="J1989" i="7"/>
  <c r="J1982" i="7"/>
  <c r="J1983" i="7"/>
  <c r="J1987" i="7"/>
  <c r="J1988" i="7"/>
  <c r="J1976" i="7"/>
  <c r="J1984" i="7"/>
  <c r="J1977" i="7"/>
  <c r="J1985" i="7"/>
  <c r="J1979" i="7"/>
  <c r="J1978" i="7"/>
  <c r="J1986" i="7"/>
  <c r="J1980" i="7"/>
  <c r="J1654" i="7"/>
  <c r="J1648" i="7"/>
  <c r="J1653" i="7"/>
  <c r="J1660" i="7"/>
  <c r="J1652" i="7"/>
  <c r="J1659" i="7"/>
  <c r="J1651" i="7"/>
  <c r="J1656" i="7"/>
  <c r="J1658" i="7"/>
  <c r="J1650" i="7"/>
  <c r="J1657" i="7"/>
  <c r="J1649" i="7"/>
  <c r="J1655" i="7"/>
  <c r="J1647" i="7"/>
  <c r="J1296" i="7"/>
  <c r="J1288" i="7"/>
  <c r="J1295" i="7"/>
  <c r="J1287" i="7"/>
  <c r="J1289" i="7"/>
  <c r="J1294" i="7"/>
  <c r="J1286" i="7"/>
  <c r="J1293" i="7"/>
  <c r="J1285" i="7"/>
  <c r="J1292" i="7"/>
  <c r="J1284" i="7"/>
  <c r="J1291" i="7"/>
  <c r="J1283" i="7"/>
  <c r="J1290" i="7"/>
  <c r="J1997" i="7" l="1"/>
  <c r="J1995" i="7"/>
  <c r="J1990" i="7"/>
  <c r="J1998" i="7"/>
  <c r="J2003" i="7"/>
  <c r="J1996" i="7"/>
  <c r="J1991" i="7"/>
  <c r="J1999" i="7"/>
  <c r="J1992" i="7"/>
  <c r="J2000" i="7"/>
  <c r="J1993" i="7"/>
  <c r="J2001" i="7"/>
  <c r="J1994" i="7"/>
  <c r="J2002" i="7"/>
  <c r="J1670" i="7"/>
  <c r="J1662" i="7"/>
  <c r="J1669" i="7"/>
  <c r="J1661" i="7"/>
  <c r="J1664" i="7"/>
  <c r="J1668" i="7"/>
  <c r="J1667" i="7"/>
  <c r="J1674" i="7"/>
  <c r="J1666" i="7"/>
  <c r="J1673" i="7"/>
  <c r="J1665" i="7"/>
  <c r="J1671" i="7"/>
  <c r="J1663" i="7"/>
  <c r="J1672" i="7"/>
  <c r="J1304" i="7"/>
  <c r="J1303" i="7"/>
  <c r="J1310" i="7"/>
  <c r="J1302" i="7"/>
  <c r="J1297" i="7"/>
  <c r="J1309" i="7"/>
  <c r="J1301" i="7"/>
  <c r="J1308" i="7"/>
  <c r="J1300" i="7"/>
  <c r="J1307" i="7"/>
  <c r="J1299" i="7"/>
  <c r="J1306" i="7"/>
  <c r="J1298" i="7"/>
  <c r="J1305" i="7"/>
  <c r="J2005" i="7" l="1"/>
  <c r="J2006" i="7"/>
  <c r="J2007" i="7"/>
  <c r="J2008" i="7"/>
  <c r="J2009" i="7"/>
  <c r="J2004" i="7"/>
  <c r="J2010" i="7"/>
  <c r="J1686" i="7"/>
  <c r="J1678" i="7"/>
  <c r="J1685" i="7"/>
  <c r="J1677" i="7"/>
  <c r="J1680" i="7"/>
  <c r="J1684" i="7"/>
  <c r="J1676" i="7"/>
  <c r="J1688" i="7"/>
  <c r="J1683" i="7"/>
  <c r="J1675" i="7"/>
  <c r="J1682" i="7"/>
  <c r="J1681" i="7"/>
  <c r="J1687" i="7"/>
  <c r="J1679" i="7"/>
  <c r="J1320" i="7"/>
  <c r="J1312" i="7"/>
  <c r="J1313" i="7"/>
  <c r="J1319" i="7"/>
  <c r="J1311" i="7"/>
  <c r="J1318" i="7"/>
  <c r="J1317" i="7"/>
  <c r="J1321" i="7"/>
  <c r="J1324" i="7"/>
  <c r="J1316" i="7"/>
  <c r="J1323" i="7"/>
  <c r="J1315" i="7"/>
  <c r="J1322" i="7"/>
  <c r="J1314" i="7"/>
  <c r="J2013" i="7" l="1"/>
  <c r="J2021" i="7"/>
  <c r="J2012" i="7"/>
  <c r="J2014" i="7"/>
  <c r="J2022" i="7"/>
  <c r="J2015" i="7"/>
  <c r="J2023" i="7"/>
  <c r="J2016" i="7"/>
  <c r="J2024" i="7"/>
  <c r="J2011" i="7"/>
  <c r="J2020" i="7"/>
  <c r="J2017" i="7"/>
  <c r="J2018" i="7"/>
  <c r="J2019" i="7"/>
  <c r="J1702" i="7"/>
  <c r="J1694" i="7"/>
  <c r="J1696" i="7"/>
  <c r="J1701" i="7"/>
  <c r="J1693" i="7"/>
  <c r="J1700" i="7"/>
  <c r="J1692" i="7"/>
  <c r="J1699" i="7"/>
  <c r="J1691" i="7"/>
  <c r="J1698" i="7"/>
  <c r="J1690" i="7"/>
  <c r="J1697" i="7"/>
  <c r="J1689" i="7"/>
  <c r="J1695" i="7"/>
  <c r="J1336" i="7"/>
  <c r="J1328" i="7"/>
  <c r="J1335" i="7"/>
  <c r="J1327" i="7"/>
  <c r="J1334" i="7"/>
  <c r="J1326" i="7"/>
  <c r="J1333" i="7"/>
  <c r="J1325" i="7"/>
  <c r="J1332" i="7"/>
  <c r="J1337" i="7"/>
  <c r="J1331" i="7"/>
  <c r="J1329" i="7"/>
  <c r="J1338" i="7"/>
  <c r="J1330" i="7"/>
  <c r="J2029" i="7" l="1"/>
  <c r="J2037" i="7"/>
  <c r="J2030" i="7"/>
  <c r="J2038" i="7"/>
  <c r="J2036" i="7"/>
  <c r="J2031" i="7"/>
  <c r="J2035" i="7"/>
  <c r="J2032" i="7"/>
  <c r="J2025" i="7"/>
  <c r="J2033" i="7"/>
  <c r="J2027" i="7"/>
  <c r="J2026" i="7"/>
  <c r="J2034" i="7"/>
  <c r="J2028" i="7"/>
  <c r="J1710" i="7"/>
  <c r="J1709" i="7"/>
  <c r="J1716" i="7"/>
  <c r="J1708" i="7"/>
  <c r="J1715" i="7"/>
  <c r="J1707" i="7"/>
  <c r="J1714" i="7"/>
  <c r="J1706" i="7"/>
  <c r="J1712" i="7"/>
  <c r="J1713" i="7"/>
  <c r="J1705" i="7"/>
  <c r="J1711" i="7"/>
  <c r="J1703" i="7"/>
  <c r="J1704" i="7"/>
  <c r="J1352" i="7"/>
  <c r="J1344" i="7"/>
  <c r="J1351" i="7"/>
  <c r="J1343" i="7"/>
  <c r="J1350" i="7"/>
  <c r="J1342" i="7"/>
  <c r="J1345" i="7"/>
  <c r="J1349" i="7"/>
  <c r="J1341" i="7"/>
  <c r="J1348" i="7"/>
  <c r="J1340" i="7"/>
  <c r="J1347" i="7"/>
  <c r="J1339" i="7"/>
  <c r="J1346" i="7"/>
  <c r="J2045" i="7" l="1"/>
  <c r="J2043" i="7"/>
  <c r="J2039" i="7"/>
  <c r="J2040" i="7"/>
  <c r="J2041" i="7"/>
  <c r="J2044" i="7"/>
  <c r="J2042" i="7"/>
  <c r="J1726" i="7"/>
  <c r="J1718" i="7"/>
  <c r="J1725" i="7"/>
  <c r="J1717" i="7"/>
  <c r="J1720" i="7"/>
  <c r="J1724" i="7"/>
  <c r="J1723" i="7"/>
  <c r="J1728" i="7"/>
  <c r="J1730" i="7"/>
  <c r="J1722" i="7"/>
  <c r="J1729" i="7"/>
  <c r="J1721" i="7"/>
  <c r="J1727" i="7"/>
  <c r="J1719" i="7"/>
  <c r="J1360" i="7"/>
  <c r="J1359" i="7"/>
  <c r="J1366" i="7"/>
  <c r="J1358" i="7"/>
  <c r="J1361" i="7"/>
  <c r="J1365" i="7"/>
  <c r="J1357" i="7"/>
  <c r="J1364" i="7"/>
  <c r="J1356" i="7"/>
  <c r="J1363" i="7"/>
  <c r="J1355" i="7"/>
  <c r="J1362" i="7"/>
  <c r="J1354" i="7"/>
  <c r="J1353" i="7"/>
  <c r="J2053" i="7" l="1"/>
  <c r="J2046" i="7"/>
  <c r="J2054" i="7"/>
  <c r="J2051" i="7"/>
  <c r="J2047" i="7"/>
  <c r="J2055" i="7"/>
  <c r="J2052" i="7"/>
  <c r="J2048" i="7"/>
  <c r="J2056" i="7"/>
  <c r="J2059" i="7"/>
  <c r="J2049" i="7"/>
  <c r="J2057" i="7"/>
  <c r="J2050" i="7"/>
  <c r="J2058" i="7"/>
  <c r="J1742" i="7"/>
  <c r="J1734" i="7"/>
  <c r="J1741" i="7"/>
  <c r="J1733" i="7"/>
  <c r="J1740" i="7"/>
  <c r="J1732" i="7"/>
  <c r="J1739" i="7"/>
  <c r="J1731" i="7"/>
  <c r="J1738" i="7"/>
  <c r="J1737" i="7"/>
  <c r="J1736" i="7"/>
  <c r="J1743" i="7"/>
  <c r="J1735" i="7"/>
  <c r="J1744" i="7"/>
  <c r="J1376" i="7"/>
  <c r="J1368" i="7"/>
  <c r="J1377" i="7"/>
  <c r="J1375" i="7"/>
  <c r="J1367" i="7"/>
  <c r="J1374" i="7"/>
  <c r="J1373" i="7"/>
  <c r="J1380" i="7"/>
  <c r="J1372" i="7"/>
  <c r="J1369" i="7"/>
  <c r="J1379" i="7"/>
  <c r="J1371" i="7"/>
  <c r="J1378" i="7"/>
  <c r="J1370" i="7"/>
  <c r="J2061" i="7" l="1"/>
  <c r="J2069" i="7"/>
  <c r="J2060" i="7"/>
  <c r="J2062" i="7"/>
  <c r="J2070" i="7"/>
  <c r="J2068" i="7"/>
  <c r="J2063" i="7"/>
  <c r="J2071" i="7"/>
  <c r="J2064" i="7"/>
  <c r="J2072" i="7"/>
  <c r="J2065" i="7"/>
  <c r="J2073" i="7"/>
  <c r="J2066" i="7"/>
  <c r="J2067" i="7"/>
  <c r="J1758" i="7"/>
  <c r="J1750" i="7"/>
  <c r="J1752" i="7"/>
  <c r="J1757" i="7"/>
  <c r="J1749" i="7"/>
  <c r="J1756" i="7"/>
  <c r="J1748" i="7"/>
  <c r="J1755" i="7"/>
  <c r="J1747" i="7"/>
  <c r="J1754" i="7"/>
  <c r="J1746" i="7"/>
  <c r="J1753" i="7"/>
  <c r="J1745" i="7"/>
  <c r="J1751" i="7"/>
  <c r="J1392" i="7"/>
  <c r="J1384" i="7"/>
  <c r="J1391" i="7"/>
  <c r="J1383" i="7"/>
  <c r="J1390" i="7"/>
  <c r="J1382" i="7"/>
  <c r="J1389" i="7"/>
  <c r="J1381" i="7"/>
  <c r="J1388" i="7"/>
  <c r="J1387" i="7"/>
  <c r="J1385" i="7"/>
  <c r="J1394" i="7"/>
  <c r="J1386" i="7"/>
  <c r="J1393" i="7"/>
  <c r="J2077" i="7" l="1"/>
  <c r="J2078" i="7"/>
  <c r="J2079" i="7"/>
  <c r="J2080" i="7"/>
  <c r="J2076" i="7"/>
  <c r="J2075" i="7"/>
  <c r="J2074" i="7"/>
  <c r="J1766" i="7"/>
  <c r="J1765" i="7"/>
  <c r="J1768" i="7"/>
  <c r="J1772" i="7"/>
  <c r="J1764" i="7"/>
  <c r="J1760" i="7"/>
  <c r="J1771" i="7"/>
  <c r="J1763" i="7"/>
  <c r="J1770" i="7"/>
  <c r="J1762" i="7"/>
  <c r="J1769" i="7"/>
  <c r="J1761" i="7"/>
  <c r="J1767" i="7"/>
  <c r="J1759" i="7"/>
  <c r="J1408" i="7"/>
  <c r="J1400" i="7"/>
  <c r="J1407" i="7"/>
  <c r="J1399" i="7"/>
  <c r="J1406" i="7"/>
  <c r="J1398" i="7"/>
  <c r="J1401" i="7"/>
  <c r="J1405" i="7"/>
  <c r="J1397" i="7"/>
  <c r="J1404" i="7"/>
  <c r="J1396" i="7"/>
  <c r="J1403" i="7"/>
  <c r="J1395" i="7"/>
  <c r="J1402" i="7"/>
  <c r="J2085" i="7" l="1"/>
  <c r="J2093" i="7"/>
  <c r="J2083" i="7"/>
  <c r="J2086" i="7"/>
  <c r="J2094" i="7"/>
  <c r="J2087" i="7"/>
  <c r="J2091" i="7"/>
  <c r="J2088" i="7"/>
  <c r="J2081" i="7"/>
  <c r="J2089" i="7"/>
  <c r="J2092" i="7"/>
  <c r="J2082" i="7"/>
  <c r="J2090" i="7"/>
  <c r="J2084" i="7"/>
  <c r="J1782" i="7"/>
  <c r="J1774" i="7"/>
  <c r="J1784" i="7"/>
  <c r="J1781" i="7"/>
  <c r="J1773" i="7"/>
  <c r="J1780" i="7"/>
  <c r="J1779" i="7"/>
  <c r="J1786" i="7"/>
  <c r="J1778" i="7"/>
  <c r="J1785" i="7"/>
  <c r="J1777" i="7"/>
  <c r="J1783" i="7"/>
  <c r="J1775" i="7"/>
  <c r="J1776" i="7"/>
  <c r="J1416" i="7"/>
  <c r="J1415" i="7"/>
  <c r="J1409" i="7"/>
  <c r="J1422" i="7"/>
  <c r="J1414" i="7"/>
  <c r="J1417" i="7"/>
  <c r="J1421" i="7"/>
  <c r="J1413" i="7"/>
  <c r="J1420" i="7"/>
  <c r="J1412" i="7"/>
  <c r="J1419" i="7"/>
  <c r="J1411" i="7"/>
  <c r="J1418" i="7"/>
  <c r="J1410" i="7"/>
  <c r="J2101" i="7" l="1"/>
  <c r="J2100" i="7"/>
  <c r="J2102" i="7"/>
  <c r="J2099" i="7"/>
  <c r="J2095" i="7"/>
  <c r="J2103" i="7"/>
  <c r="J2108" i="7"/>
  <c r="J2096" i="7"/>
  <c r="J2104" i="7"/>
  <c r="J2107" i="7"/>
  <c r="J2097" i="7"/>
  <c r="J2105" i="7"/>
  <c r="J2098" i="7"/>
  <c r="J2106" i="7"/>
  <c r="J1798" i="7"/>
  <c r="J1790" i="7"/>
  <c r="J1797" i="7"/>
  <c r="J1789" i="7"/>
  <c r="J1800" i="7"/>
  <c r="J1796" i="7"/>
  <c r="J1788" i="7"/>
  <c r="J1792" i="7"/>
  <c r="J1795" i="7"/>
  <c r="J1787" i="7"/>
  <c r="J1794" i="7"/>
  <c r="J1793" i="7"/>
  <c r="J1799" i="7"/>
  <c r="J1791" i="7"/>
  <c r="J1432" i="7"/>
  <c r="J1424" i="7"/>
  <c r="J1431" i="7"/>
  <c r="J1423" i="7"/>
  <c r="J1430" i="7"/>
  <c r="J1429" i="7"/>
  <c r="J1433" i="7"/>
  <c r="J1436" i="7"/>
  <c r="J1428" i="7"/>
  <c r="J1425" i="7"/>
  <c r="J1435" i="7"/>
  <c r="J1427" i="7"/>
  <c r="J1434" i="7"/>
  <c r="J1426" i="7"/>
  <c r="J2109" i="7" l="1"/>
  <c r="J2115" i="7"/>
  <c r="J2110" i="7"/>
  <c r="J2111" i="7"/>
  <c r="J2112" i="7"/>
  <c r="J2113" i="7"/>
  <c r="J2114" i="7"/>
  <c r="J1814" i="7"/>
  <c r="J1806" i="7"/>
  <c r="J1813" i="7"/>
  <c r="J1805" i="7"/>
  <c r="J1812" i="7"/>
  <c r="J1804" i="7"/>
  <c r="J1811" i="7"/>
  <c r="J1803" i="7"/>
  <c r="J1808" i="7"/>
  <c r="J1810" i="7"/>
  <c r="J1802" i="7"/>
  <c r="J1809" i="7"/>
  <c r="J1801" i="7"/>
  <c r="J1807" i="7"/>
  <c r="J1448" i="7"/>
  <c r="J1440" i="7"/>
  <c r="J1441" i="7"/>
  <c r="J1447" i="7"/>
  <c r="J1439" i="7"/>
  <c r="J1446" i="7"/>
  <c r="J1438" i="7"/>
  <c r="J1445" i="7"/>
  <c r="J1437" i="7"/>
  <c r="J1444" i="7"/>
  <c r="J1443" i="7"/>
  <c r="J1449" i="7"/>
  <c r="J1450" i="7"/>
  <c r="J1442" i="7"/>
  <c r="J2117" i="7" l="1"/>
  <c r="J2125" i="7"/>
  <c r="J2118" i="7"/>
  <c r="J2126" i="7"/>
  <c r="J2124" i="7"/>
  <c r="J2119" i="7"/>
  <c r="J2127" i="7"/>
  <c r="J2120" i="7"/>
  <c r="J2128" i="7"/>
  <c r="J2121" i="7"/>
  <c r="J2129" i="7"/>
  <c r="J2122" i="7"/>
  <c r="J2123" i="7"/>
  <c r="J2116" i="7"/>
  <c r="J1822" i="7"/>
  <c r="J1821" i="7"/>
  <c r="J1828" i="7"/>
  <c r="J1820" i="7"/>
  <c r="J1827" i="7"/>
  <c r="J1819" i="7"/>
  <c r="J1826" i="7"/>
  <c r="J1818" i="7"/>
  <c r="J1816" i="7"/>
  <c r="J1825" i="7"/>
  <c r="J1817" i="7"/>
  <c r="J1824" i="7"/>
  <c r="J1823" i="7"/>
  <c r="J1815" i="7"/>
  <c r="J1464" i="7"/>
  <c r="J1456" i="7"/>
  <c r="J1463" i="7"/>
  <c r="J1455" i="7"/>
  <c r="J1462" i="7"/>
  <c r="J1454" i="7"/>
  <c r="J1461" i="7"/>
  <c r="J1453" i="7"/>
  <c r="J1460" i="7"/>
  <c r="J1452" i="7"/>
  <c r="J1459" i="7"/>
  <c r="J1451" i="7"/>
  <c r="J1458" i="7"/>
  <c r="J1457" i="7"/>
  <c r="J2133" i="7" l="1"/>
  <c r="J2141" i="7"/>
  <c r="J2134" i="7"/>
  <c r="J2142" i="7"/>
  <c r="J2135" i="7"/>
  <c r="J2143" i="7"/>
  <c r="J2139" i="7"/>
  <c r="J2136" i="7"/>
  <c r="J2140" i="7"/>
  <c r="J2137" i="7"/>
  <c r="J2131" i="7"/>
  <c r="J2132" i="7"/>
  <c r="J2130" i="7"/>
  <c r="J2138" i="7"/>
  <c r="J2149" i="7" l="1"/>
  <c r="J2148" i="7"/>
  <c r="J2150" i="7"/>
  <c r="J2147" i="7"/>
  <c r="J2144" i="7"/>
  <c r="J2145" i="7"/>
  <c r="J2146" i="7"/>
  <c r="J2157" i="7" l="1"/>
  <c r="J2163" i="7"/>
  <c r="J2158" i="7"/>
  <c r="J2151" i="7"/>
  <c r="J2159" i="7"/>
  <c r="J2156" i="7"/>
  <c r="J2152" i="7"/>
  <c r="J2160" i="7"/>
  <c r="J2155" i="7"/>
  <c r="J2153" i="7"/>
  <c r="J2161" i="7"/>
  <c r="J2164" i="7"/>
  <c r="J2154" i="7"/>
  <c r="J2162" i="7"/>
  <c r="J2165" i="7" l="1"/>
  <c r="J2173" i="7"/>
  <c r="J2166" i="7"/>
  <c r="J2174" i="7"/>
  <c r="J2167" i="7"/>
  <c r="J2175" i="7"/>
  <c r="J2168" i="7"/>
  <c r="J2176" i="7"/>
  <c r="J2169" i="7"/>
  <c r="J2177" i="7"/>
  <c r="J2171" i="7"/>
  <c r="J2170" i="7"/>
  <c r="J2178" i="7"/>
  <c r="J2172" i="7"/>
  <c r="J2181" i="7" l="1"/>
  <c r="J2182" i="7"/>
  <c r="J2180" i="7"/>
  <c r="J2183" i="7"/>
  <c r="J2184" i="7"/>
  <c r="J2185" i="7"/>
  <c r="J2179" i="7"/>
  <c r="J2189" i="7" l="1"/>
  <c r="J2190" i="7"/>
  <c r="J2195" i="7"/>
  <c r="J2191" i="7"/>
  <c r="J2187" i="7"/>
  <c r="J2192" i="7"/>
  <c r="J2188" i="7"/>
  <c r="J2193" i="7"/>
  <c r="J2186" i="7"/>
  <c r="J219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RS</author>
  </authors>
  <commentList>
    <comment ref="P2" authorId="0" shapeId="0" xr:uid="{E1B5B36F-6893-4985-84F7-561B7055A083}">
      <text>
        <r>
          <rPr>
            <sz val="9"/>
            <color indexed="81"/>
            <rFont val="Segoe UI"/>
            <family val="2"/>
            <charset val="238"/>
          </rPr>
          <t>Please enter the fuel type if private vehicle was used</t>
        </r>
      </text>
    </comment>
    <comment ref="M4" authorId="1" shapeId="0" xr:uid="{76D972A2-E1D7-4471-8D23-E8F9AA721967}">
      <text>
        <r>
          <rPr>
            <sz val="9"/>
            <color indexed="81"/>
            <rFont val="Segoe UI"/>
            <family val="2"/>
            <charset val="238"/>
          </rPr>
          <t>In case private vehicle was used please type in the average fuel consumption as per vehicle registration</t>
        </r>
      </text>
    </comment>
    <comment ref="N6" authorId="0" shapeId="0" xr:uid="{4CCE3642-9AC5-4133-981F-4EC00CB550C2}">
      <text>
        <r>
          <rPr>
            <sz val="9"/>
            <color indexed="81"/>
            <rFont val="Segoe UI"/>
            <family val="2"/>
            <charset val="238"/>
          </rPr>
          <t>Please enter the vehicle registration number if private vehicle was used</t>
        </r>
      </text>
    </comment>
    <comment ref="A8" authorId="0" shapeId="0" xr:uid="{D8680A0D-65C4-4AFB-B6BF-172F4DF670BF}">
      <text>
        <r>
          <rPr>
            <sz val="9"/>
            <color indexed="81"/>
            <rFont val="Segoe UI"/>
            <family val="2"/>
            <charset val="238"/>
          </rPr>
          <t>Enter the date in DD.MM.YYYY format</t>
        </r>
      </text>
    </comment>
    <comment ref="D8" authorId="0" shapeId="0" xr:uid="{19EAE4B7-EAF2-45A6-8A9D-7630BB9618C2}">
      <text>
        <r>
          <rPr>
            <b/>
            <sz val="9"/>
            <color indexed="81"/>
            <rFont val="Segoe UI"/>
            <family val="2"/>
            <charset val="238"/>
          </rPr>
          <t>FROM (format HH:MM)</t>
        </r>
        <r>
          <rPr>
            <sz val="9"/>
            <color indexed="81"/>
            <rFont val="Segoe UI"/>
            <family val="2"/>
            <charset val="238"/>
          </rPr>
          <t xml:space="preserve">
Enter:
1. time of crossing the Slovak border when traveling to the trip destination or
2. time of plane departure according to flight schedule (not the actual departure time) when leaving Slovakia or
3. time 0:00 in case you are already abroad at the beginning of respective day
</t>
        </r>
        <r>
          <rPr>
            <b/>
            <sz val="9"/>
            <color indexed="81"/>
            <rFont val="Segoe UI"/>
            <family val="2"/>
            <charset val="238"/>
          </rPr>
          <t>TO (format HH:MM)</t>
        </r>
        <r>
          <rPr>
            <sz val="9"/>
            <color indexed="81"/>
            <rFont val="Segoe UI"/>
            <family val="2"/>
            <charset val="238"/>
          </rPr>
          <t xml:space="preserve">
Enter:
1. time of crossing the Slovak border when traveling back from the trip or
2. time of plane departure according to flight schedule (not the actual departure time) when leaving foreign country or
3. time 23:59 in case you are already abroad at the end of the day</t>
        </r>
      </text>
    </comment>
    <comment ref="E8" authorId="0" shapeId="0" xr:uid="{22285F16-B507-46C6-A090-0786D79C1A51}">
      <text>
        <r>
          <rPr>
            <sz val="9"/>
            <color indexed="81"/>
            <rFont val="Segoe UI"/>
            <family val="2"/>
            <charset val="238"/>
          </rPr>
          <t xml:space="preserve">Enter the total time that was spent during the day in Slovakia, i.e. total time before and/or after crossing the Slovak borders
</t>
        </r>
      </text>
    </comment>
    <comment ref="G8" authorId="0" shapeId="0" xr:uid="{AC9FB566-2A27-4048-B3B5-7ED68834107A}">
      <text>
        <r>
          <rPr>
            <sz val="9"/>
            <color indexed="81"/>
            <rFont val="Segoe UI"/>
            <family val="2"/>
            <charset val="238"/>
          </rPr>
          <t xml:space="preserve">Enter the country where you spent most of the time during the day. If you spent equal time in two or more countries, select the country that is the most beneficial for you in terms of meal allowances (per diem)
</t>
        </r>
      </text>
    </comment>
    <comment ref="J8" authorId="0" shapeId="0" xr:uid="{3DCCB3B6-4FC7-4110-87B9-F8321E5DC0A3}">
      <text>
        <r>
          <rPr>
            <sz val="9"/>
            <color indexed="81"/>
            <rFont val="Segoe UI"/>
            <family val="2"/>
            <charset val="238"/>
          </rPr>
          <t>Enter the amount of kilometres to and from in whole numbers</t>
        </r>
      </text>
    </comment>
    <comment ref="O9" authorId="0" shapeId="0" xr:uid="{E66BEE21-A5B9-4F7A-9DD2-6BFD7A75C565}">
      <text>
        <r>
          <rPr>
            <sz val="9"/>
            <color indexed="81"/>
            <rFont val="Segoe UI"/>
            <family val="2"/>
            <charset val="238"/>
          </rPr>
          <t>Fuel price is based on the Statistical Office data. Alternatively, fuel price stated on bill from gas station can be used.</t>
        </r>
      </text>
    </comment>
    <comment ref="Q9" authorId="0" shapeId="0" xr:uid="{AAAEA85B-EA19-42B9-96BC-3F0F866A256C}">
      <text>
        <r>
          <rPr>
            <sz val="9"/>
            <color indexed="81"/>
            <rFont val="Segoe UI"/>
            <family val="2"/>
            <charset val="238"/>
          </rPr>
          <t>Example: plane ticket, accommodation, parking, etc.</t>
        </r>
      </text>
    </comment>
    <comment ref="R9" authorId="0" shapeId="0" xr:uid="{371FF1E5-5751-46EF-B703-BB79280DFAB4}">
      <text>
        <r>
          <rPr>
            <sz val="9"/>
            <color indexed="81"/>
            <rFont val="Segoe UI"/>
            <family val="2"/>
            <charset val="238"/>
          </rPr>
          <t>Example: plane ticket, accommodation, parking, etc.</t>
        </r>
      </text>
    </comment>
    <comment ref="K76" authorId="0" shapeId="0" xr:uid="{3FD45A58-B21A-4224-A5DE-1AFD81D0893C}">
      <text>
        <r>
          <rPr>
            <sz val="9"/>
            <color indexed="81"/>
            <rFont val="Segoe UI"/>
            <family val="2"/>
            <charset val="238"/>
          </rPr>
          <t>If meal allowance is in foreign currency, it is converted by FX rate valid as of the 1st day of month in which foreign business trip began</t>
        </r>
      </text>
    </comment>
    <comment ref="R76" authorId="0" shapeId="0" xr:uid="{71372929-EC2D-45E2-97D6-346CD643C280}">
      <text>
        <r>
          <rPr>
            <sz val="9"/>
            <color indexed="81"/>
            <rFont val="Segoe UI"/>
            <family val="2"/>
            <charset val="238"/>
          </rPr>
          <t>If other expenses are in foreign currency, they are converted by FX rate valid day before the date of foreign business trip billing. submission</t>
        </r>
      </text>
    </comment>
  </commentList>
</comments>
</file>

<file path=xl/sharedStrings.xml><?xml version="1.0" encoding="utf-8"?>
<sst xmlns="http://schemas.openxmlformats.org/spreadsheetml/2006/main" count="751" uniqueCount="325">
  <si>
    <t>Stravné</t>
  </si>
  <si>
    <t>LPG (EUR / l)</t>
  </si>
  <si>
    <t>CNG (EUR / kg)</t>
  </si>
  <si>
    <t>LPG</t>
  </si>
  <si>
    <t>CNG</t>
  </si>
  <si>
    <t>EUR</t>
  </si>
  <si>
    <t>euro</t>
  </si>
  <si>
    <t>USD</t>
  </si>
  <si>
    <t>Andorra</t>
  </si>
  <si>
    <t>Angola</t>
  </si>
  <si>
    <t>AUD</t>
  </si>
  <si>
    <t>Barbados</t>
  </si>
  <si>
    <t>Belize</t>
  </si>
  <si>
    <t>Benin</t>
  </si>
  <si>
    <t>Botswana</t>
  </si>
  <si>
    <t>Burkina</t>
  </si>
  <si>
    <t>Burundi</t>
  </si>
  <si>
    <t>Cyprus</t>
  </si>
  <si>
    <t>CZK</t>
  </si>
  <si>
    <t>DKK</t>
  </si>
  <si>
    <t>Egypt</t>
  </si>
  <si>
    <t>Eritrea</t>
  </si>
  <si>
    <t>Gabon</t>
  </si>
  <si>
    <t>Gambia</t>
  </si>
  <si>
    <t>Ghana</t>
  </si>
  <si>
    <t>Grenada</t>
  </si>
  <si>
    <t>Guatemala</t>
  </si>
  <si>
    <t>Guinea</t>
  </si>
  <si>
    <t>Guinea-Bissau</t>
  </si>
  <si>
    <t>Guyana</t>
  </si>
  <si>
    <t>Haiti</t>
  </si>
  <si>
    <t>Honduras</t>
  </si>
  <si>
    <t>India</t>
  </si>
  <si>
    <t>JPY</t>
  </si>
  <si>
    <t>CAD</t>
  </si>
  <si>
    <t>Kiribati</t>
  </si>
  <si>
    <t>Laos</t>
  </si>
  <si>
    <t>Lesotho</t>
  </si>
  <si>
    <t>CHF</t>
  </si>
  <si>
    <t>Malawi</t>
  </si>
  <si>
    <t>Mali</t>
  </si>
  <si>
    <t>Malta</t>
  </si>
  <si>
    <t>Nauru</t>
  </si>
  <si>
    <t>Niger</t>
  </si>
  <si>
    <t>NOK</t>
  </si>
  <si>
    <t>Pakistan</t>
  </si>
  <si>
    <t>Palau</t>
  </si>
  <si>
    <t>Panama</t>
  </si>
  <si>
    <t>Peru</t>
  </si>
  <si>
    <t>Rwanda</t>
  </si>
  <si>
    <t>Samoa</t>
  </si>
  <si>
    <t>Senegal</t>
  </si>
  <si>
    <t>Sierra Leone</t>
  </si>
  <si>
    <t>GBP</t>
  </si>
  <si>
    <t>SEK</t>
  </si>
  <si>
    <t>Togo</t>
  </si>
  <si>
    <t>Tonga</t>
  </si>
  <si>
    <t>Tuvalu</t>
  </si>
  <si>
    <t>Uganda</t>
  </si>
  <si>
    <t>Uzbekistan</t>
  </si>
  <si>
    <t>Vanuatu</t>
  </si>
  <si>
    <t>Venezuela</t>
  </si>
  <si>
    <t>Vietnam</t>
  </si>
  <si>
    <t>Zambia</t>
  </si>
  <si>
    <t>Zimbabwe</t>
  </si>
  <si>
    <t>Period</t>
  </si>
  <si>
    <t>Petrol natural 95 octane (EUR / l)</t>
  </si>
  <si>
    <t>Petrol natural 98 octane (EUR / l)</t>
  </si>
  <si>
    <t>Diesel fuel
(EUR / l)</t>
  </si>
  <si>
    <t>Guaranteed free meals</t>
  </si>
  <si>
    <t>Means of transport used</t>
  </si>
  <si>
    <t>Fuel type</t>
  </si>
  <si>
    <t>Domestic per diem (meal allowance)</t>
  </si>
  <si>
    <t>Country</t>
  </si>
  <si>
    <t>Currency code</t>
  </si>
  <si>
    <t>Currency</t>
  </si>
  <si>
    <t>Basic rate of meal allowance</t>
  </si>
  <si>
    <t>No</t>
  </si>
  <si>
    <t>Private vehicle</t>
  </si>
  <si>
    <t>Petrol natural 95</t>
  </si>
  <si>
    <t>Time zone</t>
  </si>
  <si>
    <t>Amount</t>
  </si>
  <si>
    <t>Afghanistan</t>
  </si>
  <si>
    <t>Company vehicle</t>
  </si>
  <si>
    <t>Petrol natural 98</t>
  </si>
  <si>
    <t>5 to 12 hours</t>
  </si>
  <si>
    <t>Albania</t>
  </si>
  <si>
    <t>Yes - lunch</t>
  </si>
  <si>
    <t>Private motorcycle</t>
  </si>
  <si>
    <t>over 12 hours up to 18 hours</t>
  </si>
  <si>
    <t>Algeria</t>
  </si>
  <si>
    <t>US dollar</t>
  </si>
  <si>
    <t>Yes - dinner</t>
  </si>
  <si>
    <t>Company motorcycle</t>
  </si>
  <si>
    <t>Diesel fuel</t>
  </si>
  <si>
    <t>over 18 hours</t>
  </si>
  <si>
    <t>Yes - breakfast and lunch</t>
  </si>
  <si>
    <t>Bus</t>
  </si>
  <si>
    <t>Yes - breakfast and dinner</t>
  </si>
  <si>
    <t>Train</t>
  </si>
  <si>
    <t>Antigua and Barbuda</t>
  </si>
  <si>
    <t>Yes - lunch and dinner</t>
  </si>
  <si>
    <t>Airplane</t>
  </si>
  <si>
    <t>Argentina</t>
  </si>
  <si>
    <t>Yes - breakfast, lunch and dinner</t>
  </si>
  <si>
    <t>Armenia</t>
  </si>
  <si>
    <t>Australia</t>
  </si>
  <si>
    <t>Australian dollar</t>
  </si>
  <si>
    <t>Azerbaijan</t>
  </si>
  <si>
    <t>Bahamas</t>
  </si>
  <si>
    <t>Bahrain</t>
  </si>
  <si>
    <t>Bangladesh</t>
  </si>
  <si>
    <t>Belgium</t>
  </si>
  <si>
    <t>Bhutan</t>
  </si>
  <si>
    <t>Belarus</t>
  </si>
  <si>
    <t>Bolivia</t>
  </si>
  <si>
    <t>Bosnia and Herzegovina</t>
  </si>
  <si>
    <t>Brazil</t>
  </si>
  <si>
    <t>Brunei</t>
  </si>
  <si>
    <t>Bulgaria</t>
  </si>
  <si>
    <t>Chad</t>
  </si>
  <si>
    <t>Czech Republic</t>
  </si>
  <si>
    <t>Czech crown</t>
  </si>
  <si>
    <t>Chile</t>
  </si>
  <si>
    <t>Montenegro</t>
  </si>
  <si>
    <t>China</t>
  </si>
  <si>
    <t>Denmark</t>
  </si>
  <si>
    <t>Danish krone</t>
  </si>
  <si>
    <t>Dominica</t>
  </si>
  <si>
    <t>Dominican Republic</t>
  </si>
  <si>
    <t>Djibouti</t>
  </si>
  <si>
    <t>Ecuador</t>
  </si>
  <si>
    <t>Estonia</t>
  </si>
  <si>
    <t>Ethiopia</t>
  </si>
  <si>
    <t>Fiji</t>
  </si>
  <si>
    <t>Philippines</t>
  </si>
  <si>
    <t>Finland</t>
  </si>
  <si>
    <t>France</t>
  </si>
  <si>
    <t>Greece</t>
  </si>
  <si>
    <t>Georgia</t>
  </si>
  <si>
    <t>Netherlands</t>
  </si>
  <si>
    <t>Croatia</t>
  </si>
  <si>
    <t>Indonesia</t>
  </si>
  <si>
    <t>Iraq</t>
  </si>
  <si>
    <t>Iran</t>
  </si>
  <si>
    <t>Ireland</t>
  </si>
  <si>
    <t>Iceland</t>
  </si>
  <si>
    <t>Israel</t>
  </si>
  <si>
    <t>Jamaica</t>
  </si>
  <si>
    <t>Japan</t>
  </si>
  <si>
    <t>Japanese yen</t>
  </si>
  <si>
    <t>Yemen</t>
  </si>
  <si>
    <t>Jordan</t>
  </si>
  <si>
    <t>South Africa</t>
  </si>
  <si>
    <t>South Sudan</t>
  </si>
  <si>
    <t>Cambodia</t>
  </si>
  <si>
    <t>Cameroon</t>
  </si>
  <si>
    <t>Canada</t>
  </si>
  <si>
    <t>Canadian dollar</t>
  </si>
  <si>
    <t>Cape Verde</t>
  </si>
  <si>
    <t>Qatar</t>
  </si>
  <si>
    <t>Kazakhstan</t>
  </si>
  <si>
    <t>Kenya</t>
  </si>
  <si>
    <t>Kyrgyzstan</t>
  </si>
  <si>
    <t>Colombia</t>
  </si>
  <si>
    <t>Comoros</t>
  </si>
  <si>
    <t>Democratic Republic of the Congo</t>
  </si>
  <si>
    <t>Republic of Congo</t>
  </si>
  <si>
    <t>Democratic People's Republic of Korea</t>
  </si>
  <si>
    <t>Republic of Korea</t>
  </si>
  <si>
    <t>Costa Rica</t>
  </si>
  <si>
    <t>Cuba</t>
  </si>
  <si>
    <t>Kuwait</t>
  </si>
  <si>
    <t>Lebanon</t>
  </si>
  <si>
    <t>Liberia</t>
  </si>
  <si>
    <t>Libya</t>
  </si>
  <si>
    <t>Liechtenstein</t>
  </si>
  <si>
    <t>Swiss franc</t>
  </si>
  <si>
    <t>Lithuania</t>
  </si>
  <si>
    <t>Latvia</t>
  </si>
  <si>
    <t>Luxembourg</t>
  </si>
  <si>
    <t>Macedonia</t>
  </si>
  <si>
    <t>Madagascar</t>
  </si>
  <si>
    <t>Hungary</t>
  </si>
  <si>
    <t>Malaysia</t>
  </si>
  <si>
    <t>Maldives</t>
  </si>
  <si>
    <t>Morocco</t>
  </si>
  <si>
    <t>Marshall Islands</t>
  </si>
  <si>
    <t>Mauritius</t>
  </si>
  <si>
    <t>Mauritania</t>
  </si>
  <si>
    <t>Mexico</t>
  </si>
  <si>
    <t>Micronesia</t>
  </si>
  <si>
    <t>Myanmar</t>
  </si>
  <si>
    <t>Moldova</t>
  </si>
  <si>
    <t>Monaco</t>
  </si>
  <si>
    <t>Mongolia</t>
  </si>
  <si>
    <t>Mozambique</t>
  </si>
  <si>
    <t>Namibia</t>
  </si>
  <si>
    <t>Germany</t>
  </si>
  <si>
    <t>Nepal</t>
  </si>
  <si>
    <t>Nigeria</t>
  </si>
  <si>
    <t>Nicaragua</t>
  </si>
  <si>
    <t>Norway</t>
  </si>
  <si>
    <t>Norwegian krone</t>
  </si>
  <si>
    <t>New Zealand</t>
  </si>
  <si>
    <t>Oman</t>
  </si>
  <si>
    <t>Papua New Guinea</t>
  </si>
  <si>
    <t>Paraguay</t>
  </si>
  <si>
    <t>Côte d'Ivoire</t>
  </si>
  <si>
    <t>Poland</t>
  </si>
  <si>
    <t>Portugal</t>
  </si>
  <si>
    <t>Austria</t>
  </si>
  <si>
    <t>Equatorial Guinea</t>
  </si>
  <si>
    <t>Romania</t>
  </si>
  <si>
    <t>Russia</t>
  </si>
  <si>
    <t>El Salvador</t>
  </si>
  <si>
    <t>San Marino</t>
  </si>
  <si>
    <t>Saudi Arabia</t>
  </si>
  <si>
    <t>Seychelles</t>
  </si>
  <si>
    <t>Singapore</t>
  </si>
  <si>
    <t>Slovenia</t>
  </si>
  <si>
    <t>Somalia</t>
  </si>
  <si>
    <t>United Arab Emirates</t>
  </si>
  <si>
    <t>United Kingdom</t>
  </si>
  <si>
    <t>pound sterling</t>
  </si>
  <si>
    <t>United States</t>
  </si>
  <si>
    <t>Serbia</t>
  </si>
  <si>
    <t>Sri Lanka</t>
  </si>
  <si>
    <t>Central African Republic</t>
  </si>
  <si>
    <t>Sudan</t>
  </si>
  <si>
    <t>Suriname</t>
  </si>
  <si>
    <t>Swaziland</t>
  </si>
  <si>
    <t>Saint Lucia</t>
  </si>
  <si>
    <t>Saint Kitts and Nevis</t>
  </si>
  <si>
    <t>Sao Tome and Principe</t>
  </si>
  <si>
    <t>St Vincent and the Grenadines</t>
  </si>
  <si>
    <t>Syria</t>
  </si>
  <si>
    <t>Solomon Islands</t>
  </si>
  <si>
    <t>Spain</t>
  </si>
  <si>
    <t>Switzerland</t>
  </si>
  <si>
    <t>Sweden</t>
  </si>
  <si>
    <t>Swedish krona</t>
  </si>
  <si>
    <t>Tajikistan</t>
  </si>
  <si>
    <t>Italy</t>
  </si>
  <si>
    <t>Tanzania</t>
  </si>
  <si>
    <t>Thailand</t>
  </si>
  <si>
    <t>Trinidad and Tobago</t>
  </si>
  <si>
    <t>Tunisia</t>
  </si>
  <si>
    <t>Turkey</t>
  </si>
  <si>
    <t>Turkmenistan</t>
  </si>
  <si>
    <t>Ukraine</t>
  </si>
  <si>
    <t>Uruguay</t>
  </si>
  <si>
    <t>Vatican City</t>
  </si>
  <si>
    <t>East Timor</t>
  </si>
  <si>
    <t>Company name:</t>
  </si>
  <si>
    <t>Registered office:</t>
  </si>
  <si>
    <t>Period:</t>
  </si>
  <si>
    <t>Employee name:</t>
  </si>
  <si>
    <t>Fuel type:</t>
  </si>
  <si>
    <t>Vehicle registration number:</t>
  </si>
  <si>
    <t>Avg consum. l/100 km in vehicle reg.:</t>
  </si>
  <si>
    <t>Date</t>
  </si>
  <si>
    <t>Start/
End</t>
  </si>
  <si>
    <t>Start and end point on the day of the business trip</t>
  </si>
  <si>
    <t>Time 
FROM - TO</t>
  </si>
  <si>
    <t>Time spent on respective day in Slovakia</t>
  </si>
  <si>
    <t>Start</t>
  </si>
  <si>
    <t>End</t>
  </si>
  <si>
    <t>Place of meeting or work</t>
  </si>
  <si>
    <t>Free meals provided</t>
  </si>
  <si>
    <t>Country where you spent most of your time during the day</t>
  </si>
  <si>
    <t>Distance in km - round trip</t>
  </si>
  <si>
    <t>Reimbursements for foreign business trips</t>
  </si>
  <si>
    <t>Foreing meal allowance</t>
  </si>
  <si>
    <t>Currency of meal allowance</t>
  </si>
  <si>
    <t>Domestic meal allowance</t>
  </si>
  <si>
    <t>Average fuel price</t>
  </si>
  <si>
    <t>Basic compensation</t>
  </si>
  <si>
    <t>Fuel compensation</t>
  </si>
  <si>
    <t>Other expense in EUR</t>
  </si>
  <si>
    <t>Other expense in foreign currency</t>
  </si>
  <si>
    <t>Currency of the other expense</t>
  </si>
  <si>
    <t>FOREIGN BUSINESS TRIP BILLING</t>
  </si>
  <si>
    <t>Total:</t>
  </si>
  <si>
    <t>Total converted to EUR:</t>
  </si>
  <si>
    <t>Date and signature of employer:</t>
  </si>
  <si>
    <t>Date and signature of employee:</t>
  </si>
  <si>
    <t>Additional payment / Overpayment:</t>
  </si>
  <si>
    <t>Advance payment for foreign business trip:</t>
  </si>
  <si>
    <t>I declare that I have given all the information fully and correctly.</t>
  </si>
  <si>
    <t>Yes - breakfast</t>
  </si>
  <si>
    <t>34. week (19. 8. 2024 - 25. 8. 2024)</t>
  </si>
  <si>
    <t>35. week (26. 8. 2024 - 1. 9. 2024)</t>
  </si>
  <si>
    <t>36. week (2. 9. 2024 - 8. 9. 2024)</t>
  </si>
  <si>
    <t>37. week (9. 9. 2024 - 15. 9. 2024)</t>
  </si>
  <si>
    <t>38. week (16. 9. 2024 - 22. 9. 2024)</t>
  </si>
  <si>
    <t>39. week (23. 9. 2024 - 29. 9. 2024)</t>
  </si>
  <si>
    <t>40. week (30. 9. 2024 - 6. 10. 2024)</t>
  </si>
  <si>
    <t>41. week (7. 10. 2024 - 13. 10. 2024)</t>
  </si>
  <si>
    <t>42. week (14. 10. 2024 - 20. 10. 2024)</t>
  </si>
  <si>
    <t>43. week (21. 10. 2024 - 27. 10. 2024)</t>
  </si>
  <si>
    <t>44. week (28. 10. 2024 - 3. 11. 2024)</t>
  </si>
  <si>
    <t>45. week (4. 11. 2024 - 10. 11. 2024)</t>
  </si>
  <si>
    <t>46. week (11. 11. 2024 - 17. 11. 2024)</t>
  </si>
  <si>
    <t>47. week (18. 11. 2024 - 24. 11. 2024)</t>
  </si>
  <si>
    <t>48. week (25. 11. 2024 - 1. 12. 2024)</t>
  </si>
  <si>
    <t>49. week (2. 12. 2024 - 8. 12. 2024)</t>
  </si>
  <si>
    <t>50. week (9. 12. 2024 - 15. 12. 2024)</t>
  </si>
  <si>
    <t>51. week (16. 12. 2024 - 22. 12. 2024)</t>
  </si>
  <si>
    <t>52. week (23. 12. 2024 - 29. 12. 2024)</t>
  </si>
  <si>
    <t>1. week (30. 12. 2024 - 5. 1. 2025)</t>
  </si>
  <si>
    <t>2. week (6. 1. 2025 - 12. 1. 2025)</t>
  </si>
  <si>
    <t>3. week (13. 1. 2025 - 19. 1. 2025)</t>
  </si>
  <si>
    <t>4. week (20. 1. 2025 - 26. 1. 2025)</t>
  </si>
  <si>
    <t>5. week (27. 1. 2025 - 2. 2. 2025)</t>
  </si>
  <si>
    <t>Average fuel prices in Slovakia according to the Statistical Office of the Slovak republic in year 2024 and 2025 in EUR</t>
  </si>
  <si>
    <t>6. week (3. 2. 2025 - 9. 2. 2025)</t>
  </si>
  <si>
    <t>7. week (10. 2. 2025 - 16. 2. 2025)</t>
  </si>
  <si>
    <t>8. week (17. 2. 2025 - 23. 2. 2025)</t>
  </si>
  <si>
    <t>9. week (24. 2. 2025 - 2. 3. 2025)</t>
  </si>
  <si>
    <t>10. week (3. 3. 2025 - 9. 3. 2025)</t>
  </si>
  <si>
    <t>11. week (10. 3. 2025 - 16. 3. 2025)</t>
  </si>
  <si>
    <t>12. week (17. 3. 2025 - 23. 3. 2025)</t>
  </si>
  <si>
    <t>13. week (24. 3. 2025 - 30. 3. 2025)</t>
  </si>
  <si>
    <t>14. week (31. 3. 2025 - 6.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</si>
</sst>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1">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5" fillId="0" borderId="32" xfId="1" applyNumberFormat="1" applyFont="1" applyBorder="1" applyAlignment="1" applyProtection="1">
      <alignment horizontal="center"/>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0" fontId="0" fillId="0" borderId="0" xfId="0" applyAlignment="1">
      <alignment horizontal="center"/>
    </xf>
    <xf numFmtId="0" fontId="15" fillId="0" borderId="32" xfId="1" applyFont="1" applyBorder="1" applyAlignment="1" applyProtection="1">
      <alignment horizontal="center"/>
      <protection locked="0"/>
    </xf>
    <xf numFmtId="0" fontId="15" fillId="0" borderId="2" xfId="1" applyFont="1" applyBorder="1" applyAlignment="1" applyProtection="1">
      <alignment horizontal="center"/>
      <protection locked="0"/>
    </xf>
    <xf numFmtId="0" fontId="15" fillId="0" borderId="21" xfId="1" applyFont="1" applyBorder="1" applyAlignment="1" applyProtection="1">
      <alignment horizontal="center"/>
      <protection locked="0"/>
    </xf>
    <xf numFmtId="49" fontId="13" fillId="4" borderId="9" xfId="1" applyNumberFormat="1" applyFont="1" applyFill="1" applyBorder="1"/>
    <xf numFmtId="0" fontId="14" fillId="4" borderId="9" xfId="0" applyFont="1" applyFill="1" applyBorder="1"/>
    <xf numFmtId="0" fontId="14" fillId="4" borderId="10" xfId="0" applyFont="1" applyFill="1" applyBorder="1"/>
    <xf numFmtId="0" fontId="14" fillId="0" borderId="0" xfId="0" applyFont="1"/>
    <xf numFmtId="49" fontId="16" fillId="4" borderId="3" xfId="1" applyNumberFormat="1" applyFont="1" applyFill="1" applyBorder="1"/>
    <xf numFmtId="49" fontId="16" fillId="4" borderId="0" xfId="1" applyNumberFormat="1" applyFont="1" applyFill="1"/>
    <xf numFmtId="49" fontId="3" fillId="4" borderId="0" xfId="1" applyNumberFormat="1" applyFont="1" applyFill="1" applyAlignment="1">
      <alignment horizontal="right"/>
    </xf>
    <xf numFmtId="49" fontId="13" fillId="4" borderId="3" xfId="1" applyNumberFormat="1" applyFont="1" applyFill="1" applyBorder="1" applyAlignment="1">
      <alignment horizontal="center"/>
    </xf>
    <xf numFmtId="49" fontId="13" fillId="4" borderId="0" xfId="1" applyNumberFormat="1" applyFont="1" applyFill="1" applyAlignment="1">
      <alignment horizontal="center"/>
    </xf>
    <xf numFmtId="49" fontId="13" fillId="4" borderId="17" xfId="1" applyNumberFormat="1" applyFont="1" applyFill="1" applyBorder="1" applyAlignment="1">
      <alignment horizontal="center"/>
    </xf>
    <xf numFmtId="49" fontId="3" fillId="4" borderId="3" xfId="1" applyNumberFormat="1" applyFont="1" applyFill="1" applyBorder="1" applyAlignment="1">
      <alignment horizontal="right"/>
    </xf>
    <xf numFmtId="0" fontId="4" fillId="4" borderId="0" xfId="0" applyFont="1" applyFill="1"/>
    <xf numFmtId="49" fontId="15" fillId="4" borderId="0" xfId="1" applyNumberFormat="1" applyFont="1" applyFill="1" applyAlignment="1">
      <alignment horizontal="right"/>
    </xf>
    <xf numFmtId="49" fontId="13" fillId="4" borderId="0" xfId="1" applyNumberFormat="1" applyFont="1" applyFill="1" applyAlignment="1">
      <alignment horizontal="right"/>
    </xf>
    <xf numFmtId="2" fontId="13" fillId="4" borderId="0" xfId="1" applyNumberFormat="1" applyFont="1" applyFill="1" applyAlignment="1">
      <alignment horizontal="right"/>
    </xf>
    <xf numFmtId="2" fontId="13" fillId="4" borderId="17" xfId="1" applyNumberFormat="1" applyFont="1" applyFill="1" applyBorder="1" applyAlignment="1">
      <alignment horizontal="right"/>
    </xf>
    <xf numFmtId="164" fontId="15" fillId="0" borderId="3" xfId="1" applyNumberFormat="1" applyFont="1" applyBorder="1" applyAlignment="1">
      <alignment horizontal="center"/>
    </xf>
    <xf numFmtId="0" fontId="15" fillId="0" borderId="0" xfId="1" applyFont="1"/>
    <xf numFmtId="49" fontId="15" fillId="0" borderId="0" xfId="1" applyNumberFormat="1" applyFont="1"/>
    <xf numFmtId="0" fontId="14" fillId="0" borderId="3" xfId="0" applyFont="1" applyBorder="1"/>
    <xf numFmtId="0" fontId="15" fillId="0" borderId="3" xfId="1" applyFont="1" applyBorder="1"/>
    <xf numFmtId="0" fontId="13" fillId="0" borderId="0" xfId="1" applyFont="1" applyAlignment="1">
      <alignment vertical="center" wrapText="1"/>
    </xf>
    <xf numFmtId="0" fontId="15" fillId="0" borderId="0" xfId="1" applyFont="1" applyAlignment="1">
      <alignment horizontal="center"/>
    </xf>
    <xf numFmtId="49" fontId="15" fillId="0" borderId="0" xfId="1" applyNumberFormat="1" applyFont="1" applyAlignment="1">
      <alignment horizontal="center"/>
    </xf>
    <xf numFmtId="0" fontId="13" fillId="0" borderId="0" xfId="1" applyFont="1"/>
    <xf numFmtId="4" fontId="15" fillId="0" borderId="0" xfId="1" applyNumberFormat="1" applyFont="1"/>
    <xf numFmtId="49" fontId="13" fillId="0" borderId="3" xfId="3" applyNumberFormat="1" applyFont="1" applyBorder="1" applyAlignment="1">
      <alignment vertical="top"/>
    </xf>
    <xf numFmtId="49" fontId="13" fillId="0" borderId="0" xfId="3" applyNumberFormat="1" applyFont="1" applyAlignment="1">
      <alignment vertical="top"/>
    </xf>
    <xf numFmtId="49" fontId="13" fillId="0" borderId="17" xfId="3" applyNumberFormat="1" applyFont="1" applyBorder="1" applyAlignment="1">
      <alignment vertical="top"/>
    </xf>
    <xf numFmtId="0" fontId="14" fillId="0" borderId="17" xfId="0" applyFont="1" applyBorder="1"/>
    <xf numFmtId="0" fontId="13" fillId="0" borderId="0" xfId="1" applyFont="1" applyAlignment="1">
      <alignment vertical="top"/>
    </xf>
    <xf numFmtId="49" fontId="13" fillId="0" borderId="4" xfId="3" applyNumberFormat="1" applyFont="1" applyBorder="1" applyAlignment="1">
      <alignment vertical="top"/>
    </xf>
    <xf numFmtId="49" fontId="13" fillId="0" borderId="5" xfId="3" applyNumberFormat="1" applyFont="1" applyBorder="1" applyAlignment="1">
      <alignment vertical="top"/>
    </xf>
    <xf numFmtId="49" fontId="13" fillId="0" borderId="11" xfId="3" applyNumberFormat="1" applyFont="1" applyBorder="1" applyAlignment="1">
      <alignment vertical="top"/>
    </xf>
    <xf numFmtId="0" fontId="13" fillId="0" borderId="5" xfId="1" applyFont="1" applyBorder="1" applyAlignment="1">
      <alignment vertical="top"/>
    </xf>
    <xf numFmtId="0" fontId="15" fillId="0" borderId="5" xfId="1" applyFont="1" applyBorder="1"/>
    <xf numFmtId="164" fontId="15" fillId="0" borderId="0" xfId="1" applyNumberFormat="1" applyFont="1" applyAlignment="1">
      <alignment horizontal="left"/>
    </xf>
    <xf numFmtId="164" fontId="13" fillId="3" borderId="0" xfId="3" applyNumberFormat="1" applyFont="1" applyFill="1" applyAlignment="1">
      <alignment horizontal="center"/>
    </xf>
    <xf numFmtId="49" fontId="13" fillId="3" borderId="0" xfId="3" applyNumberFormat="1" applyFont="1" applyFill="1" applyAlignment="1">
      <alignment horizontal="left" vertical="top"/>
    </xf>
    <xf numFmtId="49" fontId="3" fillId="4" borderId="3" xfId="1" applyNumberFormat="1" applyFont="1" applyFill="1" applyBorder="1" applyAlignment="1">
      <alignment horizontal="right"/>
    </xf>
    <xf numFmtId="49" fontId="3"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49" fontId="3" fillId="4" borderId="17" xfId="1" applyNumberFormat="1" applyFont="1" applyFill="1" applyBorder="1" applyAlignment="1">
      <alignment horizontal="right"/>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5" fillId="0" borderId="3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20" fontId="15" fillId="0" borderId="32" xfId="1" applyNumberFormat="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5" fillId="4" borderId="18" xfId="1" applyNumberFormat="1" applyFont="1" applyFill="1" applyBorder="1" applyAlignment="1">
      <alignment horizontal="center" vertical="center" wrapText="1"/>
    </xf>
    <xf numFmtId="164" fontId="5"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1" xfId="1" applyNumberFormat="1" applyFont="1" applyBorder="1" applyAlignment="1" applyProtection="1">
      <alignment horizontal="right" vertical="center"/>
      <protection locked="0"/>
    </xf>
    <xf numFmtId="20" fontId="15" fillId="0" borderId="32" xfId="1" applyNumberFormat="1" applyFont="1" applyBorder="1" applyAlignment="1" applyProtection="1">
      <alignment horizontal="right" vertical="center"/>
      <protection locked="0"/>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0" fontId="15" fillId="0" borderId="1" xfId="1" applyFont="1" applyBorder="1" applyAlignment="1" applyProtection="1">
      <alignment horizontal="center" vertical="center" wrapText="1"/>
      <protection locked="0"/>
    </xf>
    <xf numFmtId="0" fontId="15" fillId="0" borderId="3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165" fontId="15" fillId="2" borderId="15"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9" xfId="1" applyFont="1" applyBorder="1" applyAlignment="1">
      <alignment horizontal="right" vertical="center"/>
    </xf>
    <xf numFmtId="0" fontId="13" fillId="0" borderId="10" xfId="1" applyFont="1" applyBorder="1" applyAlignment="1">
      <alignment horizontal="right" vertical="center"/>
    </xf>
    <xf numFmtId="0" fontId="13" fillId="0" borderId="0" xfId="1" applyFont="1" applyAlignment="1">
      <alignment horizontal="right" vertical="center"/>
    </xf>
    <xf numFmtId="0" fontId="13" fillId="0" borderId="17" xfId="1" applyFont="1" applyBorder="1" applyAlignment="1">
      <alignment horizontal="right" vertical="center"/>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39" customWidth="1"/>
    <col min="2" max="2" width="7.7109375" style="39" customWidth="1"/>
    <col min="3" max="3" width="12.5703125" style="39" customWidth="1"/>
    <col min="4" max="5" width="11.7109375" style="39" customWidth="1"/>
    <col min="6" max="6" width="15.85546875" style="39" customWidth="1"/>
    <col min="7" max="7" width="13.140625" style="39" customWidth="1"/>
    <col min="8" max="8" width="11.28515625" style="39" customWidth="1"/>
    <col min="9" max="9" width="11.7109375" style="39" customWidth="1"/>
    <col min="10" max="10" width="10.5703125" style="39" customWidth="1"/>
    <col min="11" max="11" width="10.42578125" style="39" customWidth="1"/>
    <col min="12" max="13" width="9.28515625" style="39" customWidth="1"/>
    <col min="14" max="14" width="10.42578125" style="39" customWidth="1"/>
    <col min="15" max="15" width="9.5703125" style="39" customWidth="1"/>
    <col min="16" max="16" width="12.28515625" style="39" customWidth="1"/>
    <col min="17" max="17" width="10.85546875" style="39" customWidth="1"/>
    <col min="18" max="18" width="11.28515625" style="39" customWidth="1"/>
    <col min="19" max="19" width="10.85546875" style="39" customWidth="1"/>
    <col min="20" max="16384" width="8.85546875" style="39"/>
  </cols>
  <sheetData>
    <row r="1" spans="1:19" ht="17.45" thickBot="1" x14ac:dyDescent="0.35">
      <c r="A1" s="180" t="s">
        <v>282</v>
      </c>
      <c r="B1" s="181"/>
      <c r="C1" s="181"/>
      <c r="D1" s="181"/>
      <c r="E1" s="181"/>
      <c r="F1" s="181"/>
      <c r="G1" s="181"/>
      <c r="H1" s="181"/>
      <c r="I1" s="181"/>
      <c r="J1" s="181"/>
      <c r="K1" s="181"/>
      <c r="L1" s="181"/>
      <c r="M1" s="181"/>
      <c r="N1" s="181"/>
      <c r="O1" s="181"/>
      <c r="P1" s="36"/>
      <c r="Q1" s="37"/>
      <c r="R1" s="37"/>
      <c r="S1" s="38"/>
    </row>
    <row r="2" spans="1:19" ht="13.5" customHeight="1" thickBot="1" x14ac:dyDescent="0.35">
      <c r="A2" s="40"/>
      <c r="B2" s="41"/>
      <c r="C2" s="41"/>
      <c r="D2" s="41"/>
      <c r="E2" s="41"/>
      <c r="F2" s="41"/>
      <c r="G2" s="41"/>
      <c r="H2" s="41"/>
      <c r="I2" s="41"/>
      <c r="J2" s="41"/>
      <c r="K2" s="41"/>
      <c r="L2" s="41"/>
      <c r="M2" s="41"/>
      <c r="N2" s="41"/>
      <c r="O2" s="41"/>
      <c r="P2" s="42" t="s">
        <v>258</v>
      </c>
      <c r="Q2" s="97"/>
      <c r="R2" s="98"/>
      <c r="S2" s="99"/>
    </row>
    <row r="3" spans="1:19" ht="3" customHeight="1" thickBot="1" x14ac:dyDescent="0.3">
      <c r="A3" s="43"/>
      <c r="B3" s="44"/>
      <c r="C3" s="44"/>
      <c r="D3" s="44"/>
      <c r="E3" s="44"/>
      <c r="F3" s="44"/>
      <c r="G3" s="44"/>
      <c r="H3" s="44"/>
      <c r="I3" s="44"/>
      <c r="J3" s="44"/>
      <c r="K3" s="44"/>
      <c r="L3" s="44"/>
      <c r="M3" s="44"/>
      <c r="N3" s="44"/>
      <c r="O3" s="44"/>
      <c r="P3" s="44"/>
      <c r="Q3" s="44"/>
      <c r="R3" s="44"/>
      <c r="S3" s="45"/>
    </row>
    <row r="4" spans="1:19" ht="13.9" customHeight="1" thickBot="1" x14ac:dyDescent="0.35">
      <c r="A4" s="75" t="s">
        <v>254</v>
      </c>
      <c r="B4" s="76"/>
      <c r="C4" s="77"/>
      <c r="D4" s="78"/>
      <c r="E4" s="78"/>
      <c r="F4" s="79"/>
      <c r="G4" s="41"/>
      <c r="H4" s="42" t="s">
        <v>256</v>
      </c>
      <c r="I4" s="100"/>
      <c r="J4" s="101"/>
      <c r="K4" s="102"/>
      <c r="L4" s="41"/>
      <c r="M4" s="109" t="s">
        <v>260</v>
      </c>
      <c r="N4" s="109"/>
      <c r="O4" s="109"/>
      <c r="P4" s="110"/>
      <c r="Q4" s="97"/>
      <c r="R4" s="98"/>
      <c r="S4" s="99"/>
    </row>
    <row r="5" spans="1:19" ht="4.1500000000000004" customHeight="1" thickBot="1" x14ac:dyDescent="0.3">
      <c r="A5" s="46"/>
      <c r="B5" s="42"/>
      <c r="C5" s="44"/>
      <c r="D5" s="44"/>
      <c r="E5" s="44"/>
      <c r="F5" s="44"/>
      <c r="G5" s="44"/>
      <c r="H5" s="47"/>
      <c r="I5" s="48"/>
      <c r="J5" s="49"/>
      <c r="K5" s="49"/>
      <c r="L5" s="49"/>
      <c r="M5" s="49"/>
      <c r="N5" s="48"/>
      <c r="O5" s="48"/>
      <c r="P5" s="48"/>
      <c r="Q5" s="50"/>
      <c r="R5" s="50"/>
      <c r="S5" s="51"/>
    </row>
    <row r="6" spans="1:19" ht="13.9" customHeight="1" thickBot="1" x14ac:dyDescent="0.35">
      <c r="A6" s="75" t="s">
        <v>255</v>
      </c>
      <c r="B6" s="76"/>
      <c r="C6" s="77"/>
      <c r="D6" s="78"/>
      <c r="E6" s="78"/>
      <c r="F6" s="79"/>
      <c r="G6" s="41"/>
      <c r="H6" s="42" t="s">
        <v>257</v>
      </c>
      <c r="I6" s="100"/>
      <c r="J6" s="101"/>
      <c r="K6" s="102"/>
      <c r="L6" s="41"/>
      <c r="M6" s="41"/>
      <c r="N6" s="76" t="s">
        <v>259</v>
      </c>
      <c r="O6" s="76"/>
      <c r="P6" s="80"/>
      <c r="Q6" s="100"/>
      <c r="R6" s="101"/>
      <c r="S6" s="102"/>
    </row>
    <row r="7" spans="1:19" ht="4.1500000000000004" customHeight="1" x14ac:dyDescent="0.25">
      <c r="A7" s="43"/>
      <c r="B7" s="44"/>
      <c r="C7" s="44"/>
      <c r="D7" s="44"/>
      <c r="E7" s="44"/>
      <c r="F7" s="44"/>
      <c r="G7" s="44"/>
      <c r="H7" s="44"/>
      <c r="I7" s="44"/>
      <c r="J7" s="44"/>
      <c r="K7" s="44"/>
      <c r="L7" s="44"/>
      <c r="M7" s="44"/>
      <c r="N7" s="44"/>
      <c r="O7" s="44"/>
      <c r="P7" s="44"/>
      <c r="Q7" s="44"/>
      <c r="R7" s="44"/>
      <c r="S7" s="45"/>
    </row>
    <row r="8" spans="1:19" ht="12" customHeight="1" x14ac:dyDescent="0.2">
      <c r="A8" s="121" t="s">
        <v>261</v>
      </c>
      <c r="B8" s="125" t="s">
        <v>262</v>
      </c>
      <c r="C8" s="116" t="s">
        <v>263</v>
      </c>
      <c r="D8" s="116" t="s">
        <v>264</v>
      </c>
      <c r="E8" s="118" t="s">
        <v>265</v>
      </c>
      <c r="F8" s="118" t="s">
        <v>268</v>
      </c>
      <c r="G8" s="118" t="s">
        <v>270</v>
      </c>
      <c r="H8" s="118" t="s">
        <v>70</v>
      </c>
      <c r="I8" s="116" t="s">
        <v>269</v>
      </c>
      <c r="J8" s="116" t="s">
        <v>271</v>
      </c>
      <c r="K8" s="154" t="s">
        <v>272</v>
      </c>
      <c r="L8" s="154"/>
      <c r="M8" s="154"/>
      <c r="N8" s="154"/>
      <c r="O8" s="154"/>
      <c r="P8" s="154"/>
      <c r="Q8" s="154"/>
      <c r="R8" s="155"/>
      <c r="S8" s="156"/>
    </row>
    <row r="9" spans="1:19" ht="11.45" customHeight="1" x14ac:dyDescent="0.2">
      <c r="A9" s="121"/>
      <c r="B9" s="125"/>
      <c r="C9" s="116"/>
      <c r="D9" s="116"/>
      <c r="E9" s="118"/>
      <c r="F9" s="118"/>
      <c r="G9" s="118"/>
      <c r="H9" s="118"/>
      <c r="I9" s="116"/>
      <c r="J9" s="116"/>
      <c r="K9" s="116" t="s">
        <v>273</v>
      </c>
      <c r="L9" s="116" t="s">
        <v>274</v>
      </c>
      <c r="M9" s="116" t="s">
        <v>275</v>
      </c>
      <c r="N9" s="116" t="s">
        <v>277</v>
      </c>
      <c r="O9" s="116" t="s">
        <v>276</v>
      </c>
      <c r="P9" s="116" t="s">
        <v>278</v>
      </c>
      <c r="Q9" s="116" t="s">
        <v>279</v>
      </c>
      <c r="R9" s="116" t="s">
        <v>280</v>
      </c>
      <c r="S9" s="140" t="s">
        <v>281</v>
      </c>
    </row>
    <row r="10" spans="1:19" ht="14.25" customHeight="1" x14ac:dyDescent="0.2">
      <c r="A10" s="121"/>
      <c r="B10" s="125"/>
      <c r="C10" s="116"/>
      <c r="D10" s="116"/>
      <c r="E10" s="118"/>
      <c r="F10" s="118"/>
      <c r="G10" s="118"/>
      <c r="H10" s="118"/>
      <c r="I10" s="116"/>
      <c r="J10" s="116"/>
      <c r="K10" s="116" t="s">
        <v>0</v>
      </c>
      <c r="L10" s="116"/>
      <c r="M10" s="116" t="s">
        <v>0</v>
      </c>
      <c r="N10" s="116"/>
      <c r="O10" s="116"/>
      <c r="P10" s="116"/>
      <c r="Q10" s="116"/>
      <c r="R10" s="116"/>
      <c r="S10" s="140"/>
    </row>
    <row r="11" spans="1:19" ht="22.9" customHeight="1" thickBot="1" x14ac:dyDescent="0.25">
      <c r="A11" s="122"/>
      <c r="B11" s="126"/>
      <c r="C11" s="123"/>
      <c r="D11" s="117"/>
      <c r="E11" s="119"/>
      <c r="F11" s="119"/>
      <c r="G11" s="119"/>
      <c r="H11" s="119"/>
      <c r="I11" s="117"/>
      <c r="J11" s="117"/>
      <c r="K11" s="123"/>
      <c r="L11" s="117"/>
      <c r="M11" s="117"/>
      <c r="N11" s="117"/>
      <c r="O11" s="123"/>
      <c r="P11" s="117"/>
      <c r="Q11" s="123"/>
      <c r="R11" s="123"/>
      <c r="S11" s="141"/>
    </row>
    <row r="12" spans="1:19" x14ac:dyDescent="0.2">
      <c r="A12" s="137"/>
      <c r="B12" s="33" t="s">
        <v>266</v>
      </c>
      <c r="C12" s="23"/>
      <c r="D12" s="24"/>
      <c r="E12" s="162"/>
      <c r="F12" s="138"/>
      <c r="G12" s="138"/>
      <c r="H12" s="120"/>
      <c r="I12" s="134"/>
      <c r="J12" s="25"/>
      <c r="K12" s="81" t="str">
        <f>IF(D12="","",IF(G12="","",MAX(IF(D13-D12&lt;=0.25,0.25*VLOOKUP(G12,Lists!$L$2:O194,4,0)+IF(I12="No",0,IF(I12="Yes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dinner",-1*VLOOKUP(G12,Lists!$L$2:$O$194,4,0),0)))))))),IF(D13-D12&lt;=0.5,0.5*VLOOKUP(G12,Lists!$L$2:$O$194,4,0)+IF(I12="No",0,IF(I12="Yes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dinner",-1*VLOOKUP(G12,Lists!$L$2:$O$194,4,0),0)))))))))),0)))</f>
        <v/>
      </c>
      <c r="L12" s="145" t="str">
        <f>IF(G12="","",VLOOKUP(G12,Lists!L:O,3,0))</f>
        <v/>
      </c>
      <c r="M12" s="142" t="str">
        <f>IF(E12="","",IF(E12&lt;0.208333,0,IF(E12&lt;0.5,VLOOKUP("5 to 12 hours",Lists!$E$3:$F$5,2,0),IF(E12&lt;0.75,VLOOKUP("over 12 hours up to 18 hours",Lists!$E$3:$F$5,2,0),VLOOKUP("over 18 hours",Lists!$E$3:$F$5,2,0)))))</f>
        <v/>
      </c>
      <c r="N12" s="142" t="str">
        <f>IF(H12="","",IF(H12="Private vehicle",(J12+J13)*0.265,IF(H12="Private motorcycle",(J12+J13)*0.075,IF(H12="Company vehicle","",IF(H12="Company motorcycle","",IF(H12="Bus","",IF(H12="Train","","")))))))</f>
        <v/>
      </c>
      <c r="O12" s="157" t="str">
        <f>IF(H12="Private vehicle",IF($Q$2&lt;&gt;"",(VLOOKUP(VLOOKUP(A12,Lists!I:J,2,0),Average_fuel_prices!A:G,IF($Q$2=Lists!$C$2,3,IF($Q$2=Lists!$C$3,4,IF($Q$2=Lists!$C$4,5,IF($Q$2=Lists!$C$5,6,IF($Q$2=Lists!$C$6,7))))),0)),""),IF(H12="Private motorcycle",IF($Q$2&lt;&gt;"",(VLOOKUP(VLOOKUP(A12,Lists!I:J,2,0),Average_fuel_prices!A:G,IF($Q$2=Lists!$C$2,3,IF($Q$2=Lists!$C$3,4,IF($Q$2=Lists!$C$4,5,IF($Q$2=Lists!$C$5,6,IF($Q$2=Lists!$C$6,7))))),0)),""),""))</f>
        <v/>
      </c>
      <c r="P12" s="143" t="str">
        <f>IF($Q$2="","",IF(H12="","",IF(H12="Private vehicle",(J12+J13)/100*$Q$4*O12,IF(H12="Private motorcycle",(J12+J13)/100*$Q$4*O12,""))))</f>
        <v/>
      </c>
      <c r="Q12" s="158"/>
      <c r="R12" s="146"/>
      <c r="S12" s="159"/>
    </row>
    <row r="13" spans="1:19" x14ac:dyDescent="0.2">
      <c r="A13" s="124"/>
      <c r="B13" s="34" t="s">
        <v>267</v>
      </c>
      <c r="C13" s="26"/>
      <c r="D13" s="27"/>
      <c r="E13" s="129"/>
      <c r="F13" s="83"/>
      <c r="G13" s="83"/>
      <c r="H13" s="115"/>
      <c r="I13" s="111"/>
      <c r="J13" s="28"/>
      <c r="K13" s="82"/>
      <c r="L13" s="89"/>
      <c r="M13" s="88"/>
      <c r="N13" s="88"/>
      <c r="O13" s="149"/>
      <c r="P13" s="144"/>
      <c r="Q13" s="148"/>
      <c r="R13" s="147"/>
      <c r="S13" s="139"/>
    </row>
    <row r="14" spans="1:19" x14ac:dyDescent="0.2">
      <c r="A14" s="135"/>
      <c r="B14" s="34" t="s">
        <v>266</v>
      </c>
      <c r="C14" s="26"/>
      <c r="D14" s="27"/>
      <c r="E14" s="129"/>
      <c r="F14" s="83"/>
      <c r="G14" s="83"/>
      <c r="H14" s="115"/>
      <c r="I14" s="111"/>
      <c r="J14" s="28"/>
      <c r="K14" s="81" t="str">
        <f>IF(D14="","",IF(G14="","",MAX(IF(D15-D14&lt;=0.25,0.25*VLOOKUP(G14,Lists!$L$2:O196,4,0)+IF(I14="No",0,IF(I14="Yes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dinner",-1*VLOOKUP(G14,Lists!$L$2:$O$194,4,0),0)))))))),IF(D15-D14&lt;=0.5,0.5*VLOOKUP(G14,Lists!$L$2:$O$194,4,0)+IF(I14="No",0,IF(I14="Yes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dinner",-1*VLOOKUP(G14,Lists!$L$2:$O$194,4,0),0)))))))))),0)))</f>
        <v/>
      </c>
      <c r="L14" s="89" t="str">
        <f>IF(G14="","",VLOOKUP(G14,Lists!L:O,3,0))</f>
        <v/>
      </c>
      <c r="M14" s="88" t="str">
        <f>IF(E14="","",IF(E14&lt;0.208333,0,IF(E14&lt;0.5,VLOOKUP("5 to 12 hours",Lists!$E$3:$F$5,2,0),IF(E14&lt;0.75,VLOOKUP("over 12 hours up to 18 hours",Lists!$E$3:$F$5,2,0),VLOOKUP("over 18 hours",Lists!$E$3:$F$5,2,0)))))</f>
        <v/>
      </c>
      <c r="N14" s="86" t="str">
        <f t="shared" ref="N14" si="0">IF(H14="","",IF(H14="Private vehicle",(J14+J15)*0.265,IF(H14="Private motorcycle",(J14+J15)*0.075,IF(H14="Company vehicle","",IF(H14="Company motorcycle","",IF(H14="Bus","",IF(H14="Train","","")))))))</f>
        <v/>
      </c>
      <c r="O14" s="149" t="str">
        <f>IF(H14="Private vehicle",IF($Q$2&lt;&gt;"",(VLOOKUP(VLOOKUP(A14,Lists!I:J,2,0),Average_fuel_prices!A:G,IF($Q$2=Lists!$C$2,3,IF($Q$2=Lists!$C$3,4,IF($Q$2=Lists!$C$4,5,IF($Q$2=Lists!$C$5,6,IF($Q$2=Lists!$C$6,7))))),0)),""),IF(H14="Private motorcycle",IF($Q$2&lt;&gt;"",(VLOOKUP(VLOOKUP(A14,Lists!I:J,2,0),Average_fuel_prices!A:G,IF($Q$2=Lists!$C$2,3,IF($Q$2=Lists!$C$3,4,IF($Q$2=Lists!$C$4,5,IF($Q$2=Lists!$C$5,6,IF($Q$2=Lists!$C$6,7))))),0)),""),""))</f>
        <v/>
      </c>
      <c r="P14" s="144" t="str">
        <f t="shared" ref="P14" si="1">IF($Q$2="","",IF(H14="","",IF(H14="Private vehicle",(J14+J15)/100*$Q$4*O14,IF(H14="Private motorcycle",(J14+J15)/100*$Q$4*O14,""))))</f>
        <v/>
      </c>
      <c r="Q14" s="148"/>
      <c r="R14" s="147"/>
      <c r="S14" s="139"/>
    </row>
    <row r="15" spans="1:19" x14ac:dyDescent="0.2">
      <c r="A15" s="136"/>
      <c r="B15" s="34" t="s">
        <v>267</v>
      </c>
      <c r="C15" s="26"/>
      <c r="D15" s="27"/>
      <c r="E15" s="129"/>
      <c r="F15" s="83"/>
      <c r="G15" s="83"/>
      <c r="H15" s="115"/>
      <c r="I15" s="111"/>
      <c r="J15" s="28"/>
      <c r="K15" s="82"/>
      <c r="L15" s="89"/>
      <c r="M15" s="88"/>
      <c r="N15" s="87"/>
      <c r="O15" s="149"/>
      <c r="P15" s="144"/>
      <c r="Q15" s="148"/>
      <c r="R15" s="147"/>
      <c r="S15" s="139"/>
    </row>
    <row r="16" spans="1:19" x14ac:dyDescent="0.2">
      <c r="A16" s="135"/>
      <c r="B16" s="34" t="s">
        <v>266</v>
      </c>
      <c r="C16" s="26"/>
      <c r="D16" s="27"/>
      <c r="E16" s="129"/>
      <c r="F16" s="83"/>
      <c r="G16" s="83"/>
      <c r="H16" s="115"/>
      <c r="I16" s="111"/>
      <c r="J16" s="28"/>
      <c r="K16" s="81" t="str">
        <f>IF(D16="","",IF(G16="","",MAX(IF(D17-D16&lt;=0.25,0.25*VLOOKUP(G16,Lists!$L$2:O198,4,0)+IF(I16="No",0,IF(I16="Yes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dinner",-1*VLOOKUP(G16,Lists!$L$2:$O$194,4,0),0)))))))),IF(D17-D16&lt;=0.5,0.5*VLOOKUP(G16,Lists!$L$2:$O$194,4,0)+IF(I16="No",0,IF(I16="Yes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dinner",-1*VLOOKUP(G16,Lists!$L$2:$O$194,4,0),0)))))))))),0)))</f>
        <v/>
      </c>
      <c r="L16" s="89" t="str">
        <f>IF(G16="","",VLOOKUP(G16,Lists!L:O,3,0))</f>
        <v/>
      </c>
      <c r="M16" s="88" t="str">
        <f>IF(E16="","",IF(E16&lt;0.208333,0,IF(E16&lt;0.5,VLOOKUP("5 to 12 hours",Lists!$E$3:$F$5,2,0),IF(E16&lt;0.75,VLOOKUP("over 12 hours up to 18 hours",Lists!$E$3:$F$5,2,0),VLOOKUP("over 18 hours",Lists!$E$3:$F$5,2,0)))))</f>
        <v/>
      </c>
      <c r="N16" s="86" t="str">
        <f t="shared" ref="N16" si="2">IF(H16="","",IF(H16="Private vehicle",(J16+J17)*0.265,IF(H16="Private motorcycle",(J16+J17)*0.075,IF(H16="Company vehicle","",IF(H16="Company motorcycle","",IF(H16="Bus","",IF(H16="Train","","")))))))</f>
        <v/>
      </c>
      <c r="O16" s="149" t="str">
        <f>IF(H16="Private vehicle",IF($Q$2&lt;&gt;"",(VLOOKUP(VLOOKUP(A16,Lists!I:J,2,0),Average_fuel_prices!A:G,IF($Q$2=Lists!$C$2,3,IF($Q$2=Lists!$C$3,4,IF($Q$2=Lists!$C$4,5,IF($Q$2=Lists!$C$5,6,IF($Q$2=Lists!$C$6,7))))),0)),""),IF(H16="Private motorcycle",IF($Q$2&lt;&gt;"",(VLOOKUP(VLOOKUP(A16,Lists!I:J,2,0),Average_fuel_prices!A:G,IF($Q$2=Lists!$C$2,3,IF($Q$2=Lists!$C$3,4,IF($Q$2=Lists!$C$4,5,IF($Q$2=Lists!$C$5,6,IF($Q$2=Lists!$C$6,7))))),0)),""),""))</f>
        <v/>
      </c>
      <c r="P16" s="144" t="str">
        <f t="shared" ref="P16" si="3">IF($Q$2="","",IF(H16="","",IF(H16="Private vehicle",(J16+J17)/100*$Q$4*O16,IF(H16="Private motorcycle",(J16+J17)/100*$Q$4*O16,""))))</f>
        <v/>
      </c>
      <c r="Q16" s="148"/>
      <c r="R16" s="147"/>
      <c r="S16" s="139"/>
    </row>
    <row r="17" spans="1:19" x14ac:dyDescent="0.2">
      <c r="A17" s="136"/>
      <c r="B17" s="34" t="s">
        <v>267</v>
      </c>
      <c r="C17" s="26"/>
      <c r="D17" s="27"/>
      <c r="E17" s="129"/>
      <c r="F17" s="83"/>
      <c r="G17" s="83"/>
      <c r="H17" s="115"/>
      <c r="I17" s="111"/>
      <c r="J17" s="28"/>
      <c r="K17" s="82"/>
      <c r="L17" s="89"/>
      <c r="M17" s="88"/>
      <c r="N17" s="87"/>
      <c r="O17" s="149"/>
      <c r="P17" s="144"/>
      <c r="Q17" s="148"/>
      <c r="R17" s="147"/>
      <c r="S17" s="139"/>
    </row>
    <row r="18" spans="1:19" x14ac:dyDescent="0.2">
      <c r="A18" s="135"/>
      <c r="B18" s="34" t="s">
        <v>266</v>
      </c>
      <c r="C18" s="26"/>
      <c r="D18" s="27"/>
      <c r="E18" s="129"/>
      <c r="F18" s="83"/>
      <c r="G18" s="83"/>
      <c r="H18" s="115"/>
      <c r="I18" s="111"/>
      <c r="J18" s="28"/>
      <c r="K18" s="81" t="str">
        <f>IF(D18="","",IF(G18="","",MAX(IF(D19-D18&lt;=0.25,0.25*VLOOKUP(G18,Lists!$L$2:O200,4,0)+IF(I18="No",0,IF(I18="Yes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dinner",-1*VLOOKUP(G18,Lists!$L$2:$O$194,4,0),0)))))))),IF(D19-D18&lt;=0.5,0.5*VLOOKUP(G18,Lists!$L$2:$O$194,4,0)+IF(I18="No",0,IF(I18="Yes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dinner",-1*VLOOKUP(G18,Lists!$L$2:$O$194,4,0),0)))))))))),0)))</f>
        <v/>
      </c>
      <c r="L18" s="89" t="str">
        <f>IF(G18="","",VLOOKUP(G18,Lists!L:O,3,0))</f>
        <v/>
      </c>
      <c r="M18" s="88" t="str">
        <f>IF(E18="","",IF(E18&lt;0.208333,0,IF(E18&lt;0.5,VLOOKUP("5 to 12 hours",Lists!$E$3:$F$5,2,0),IF(E18&lt;0.75,VLOOKUP("over 12 hours up to 18 hours",Lists!$E$3:$F$5,2,0),VLOOKUP("over 18 hours",Lists!$E$3:$F$5,2,0)))))</f>
        <v/>
      </c>
      <c r="N18" s="86" t="str">
        <f t="shared" ref="N18" si="4">IF(H18="","",IF(H18="Private vehicle",(J18+J19)*0.265,IF(H18="Private motorcycle",(J18+J19)*0.075,IF(H18="Company vehicle","",IF(H18="Company motorcycle","",IF(H18="Bus","",IF(H18="Train","","")))))))</f>
        <v/>
      </c>
      <c r="O18" s="149" t="str">
        <f>IF(H18="Private vehicle",IF($Q$2&lt;&gt;"",(VLOOKUP(VLOOKUP(A18,Lists!I:J,2,0),Average_fuel_prices!A:G,IF($Q$2=Lists!$C$2,3,IF($Q$2=Lists!$C$3,4,IF($Q$2=Lists!$C$4,5,IF($Q$2=Lists!$C$5,6,IF($Q$2=Lists!$C$6,7))))),0)),""),IF(H18="Private motorcycle",IF($Q$2&lt;&gt;"",(VLOOKUP(VLOOKUP(A18,Lists!I:J,2,0),Average_fuel_prices!A:G,IF($Q$2=Lists!$C$2,3,IF($Q$2=Lists!$C$3,4,IF($Q$2=Lists!$C$4,5,IF($Q$2=Lists!$C$5,6,IF($Q$2=Lists!$C$6,7))))),0)),""),""))</f>
        <v/>
      </c>
      <c r="P18" s="144" t="str">
        <f t="shared" ref="P18" si="5">IF($Q$2="","",IF(H18="","",IF(H18="Private vehicle",(J18+J19)/100*$Q$4*O18,IF(H18="Private motorcycle",(J18+J19)/100*$Q$4*O18,""))))</f>
        <v/>
      </c>
      <c r="Q18" s="148"/>
      <c r="R18" s="147"/>
      <c r="S18" s="139"/>
    </row>
    <row r="19" spans="1:19" x14ac:dyDescent="0.2">
      <c r="A19" s="136"/>
      <c r="B19" s="34" t="s">
        <v>267</v>
      </c>
      <c r="C19" s="26"/>
      <c r="D19" s="27"/>
      <c r="E19" s="129"/>
      <c r="F19" s="83"/>
      <c r="G19" s="83"/>
      <c r="H19" s="115"/>
      <c r="I19" s="111"/>
      <c r="J19" s="28"/>
      <c r="K19" s="82"/>
      <c r="L19" s="89"/>
      <c r="M19" s="88"/>
      <c r="N19" s="87"/>
      <c r="O19" s="149"/>
      <c r="P19" s="144"/>
      <c r="Q19" s="148"/>
      <c r="R19" s="147"/>
      <c r="S19" s="139"/>
    </row>
    <row r="20" spans="1:19" x14ac:dyDescent="0.2">
      <c r="A20" s="135"/>
      <c r="B20" s="34" t="s">
        <v>266</v>
      </c>
      <c r="C20" s="26"/>
      <c r="D20" s="27"/>
      <c r="E20" s="129"/>
      <c r="F20" s="83"/>
      <c r="G20" s="83"/>
      <c r="H20" s="115"/>
      <c r="I20" s="111"/>
      <c r="J20" s="28"/>
      <c r="K20" s="81" t="str">
        <f>IF(D20="","",IF(G20="","",MAX(IF(D21-D20&lt;=0.25,0.25*VLOOKUP(G20,Lists!$L$2:O202,4,0)+IF(I20="No",0,IF(I20="Yes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dinner",-1*VLOOKUP(G20,Lists!$L$2:$O$194,4,0),0)))))))),IF(D21-D20&lt;=0.5,0.5*VLOOKUP(G20,Lists!$L$2:$O$194,4,0)+IF(I20="No",0,IF(I20="Yes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dinner",-1*VLOOKUP(G20,Lists!$L$2:$O$194,4,0),0)))))))))),0)))</f>
        <v/>
      </c>
      <c r="L20" s="89" t="str">
        <f>IF(G20="","",VLOOKUP(G20,Lists!L:O,3,0))</f>
        <v/>
      </c>
      <c r="M20" s="88" t="str">
        <f>IF(E20="","",IF(E20&lt;0.208333,0,IF(E20&lt;0.5,VLOOKUP("5 to 12 hours",Lists!$E$3:$F$5,2,0),IF(E20&lt;0.75,VLOOKUP("over 12 hours up to 18 hours",Lists!$E$3:$F$5,2,0),VLOOKUP("over 18 hours",Lists!$E$3:$F$5,2,0)))))</f>
        <v/>
      </c>
      <c r="N20" s="86" t="str">
        <f t="shared" ref="N20" si="6">IF(H20="","",IF(H20="Private vehicle",(J20+J21)*0.265,IF(H20="Private motorcycle",(J20+J21)*0.075,IF(H20="Company vehicle","",IF(H20="Company motorcycle","",IF(H20="Bus","",IF(H20="Train","","")))))))</f>
        <v/>
      </c>
      <c r="O20" s="149" t="str">
        <f>IF(H20="Private vehicle",IF($Q$2&lt;&gt;"",(VLOOKUP(VLOOKUP(A20,Lists!I:J,2,0),Average_fuel_prices!A:G,IF($Q$2=Lists!$C$2,3,IF($Q$2=Lists!$C$3,4,IF($Q$2=Lists!$C$4,5,IF($Q$2=Lists!$C$5,6,IF($Q$2=Lists!$C$6,7))))),0)),""),IF(H20="Private motorcycle",IF($Q$2&lt;&gt;"",(VLOOKUP(VLOOKUP(A20,Lists!I:J,2,0),Average_fuel_prices!A:G,IF($Q$2=Lists!$C$2,3,IF($Q$2=Lists!$C$3,4,IF($Q$2=Lists!$C$4,5,IF($Q$2=Lists!$C$5,6,IF($Q$2=Lists!$C$6,7))))),0)),""),""))</f>
        <v/>
      </c>
      <c r="P20" s="144" t="str">
        <f t="shared" ref="P20" si="7">IF($Q$2="","",IF(H20="","",IF(H20="Private vehicle",(J20+J21)/100*$Q$4*O20,IF(H20="Private motorcycle",(J20+J21)/100*$Q$4*O20,""))))</f>
        <v/>
      </c>
      <c r="Q20" s="148"/>
      <c r="R20" s="147"/>
      <c r="S20" s="139"/>
    </row>
    <row r="21" spans="1:19" x14ac:dyDescent="0.2">
      <c r="A21" s="136"/>
      <c r="B21" s="34" t="s">
        <v>267</v>
      </c>
      <c r="C21" s="26"/>
      <c r="D21" s="27"/>
      <c r="E21" s="129"/>
      <c r="F21" s="83"/>
      <c r="G21" s="83"/>
      <c r="H21" s="115"/>
      <c r="I21" s="111"/>
      <c r="J21" s="28"/>
      <c r="K21" s="82"/>
      <c r="L21" s="89"/>
      <c r="M21" s="88"/>
      <c r="N21" s="87"/>
      <c r="O21" s="149"/>
      <c r="P21" s="144"/>
      <c r="Q21" s="148"/>
      <c r="R21" s="147"/>
      <c r="S21" s="139"/>
    </row>
    <row r="22" spans="1:19" x14ac:dyDescent="0.2">
      <c r="A22" s="135"/>
      <c r="B22" s="34" t="s">
        <v>266</v>
      </c>
      <c r="C22" s="26"/>
      <c r="D22" s="27"/>
      <c r="E22" s="129"/>
      <c r="F22" s="83"/>
      <c r="G22" s="83"/>
      <c r="H22" s="115"/>
      <c r="I22" s="111"/>
      <c r="J22" s="28"/>
      <c r="K22" s="81" t="str">
        <f>IF(D22="","",IF(G22="","",MAX(IF(D23-D22&lt;=0.25,0.25*VLOOKUP(G22,Lists!$L$2:O204,4,0)+IF(I22="No",0,IF(I22="Yes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dinner",-1*VLOOKUP(G22,Lists!$L$2:$O$194,4,0),0)))))))),IF(D23-D22&lt;=0.5,0.5*VLOOKUP(G22,Lists!$L$2:$O$194,4,0)+IF(I22="No",0,IF(I22="Yes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dinner",-1*VLOOKUP(G22,Lists!$L$2:$O$194,4,0),0)))))))))),0)))</f>
        <v/>
      </c>
      <c r="L22" s="89" t="str">
        <f>IF(G22="","",VLOOKUP(G22,Lists!L:O,3,0))</f>
        <v/>
      </c>
      <c r="M22" s="88" t="str">
        <f>IF(E22="","",IF(E22&lt;0.208333,0,IF(E22&lt;0.5,VLOOKUP("5 to 12 hours",Lists!$E$3:$F$5,2,0),IF(E22&lt;0.75,VLOOKUP("over 12 hours up to 18 hours",Lists!$E$3:$F$5,2,0),VLOOKUP("over 18 hours",Lists!$E$3:$F$5,2,0)))))</f>
        <v/>
      </c>
      <c r="N22" s="86" t="str">
        <f t="shared" ref="N22" si="8">IF(H22="","",IF(H22="Private vehicle",(J22+J23)*0.265,IF(H22="Private motorcycle",(J22+J23)*0.075,IF(H22="Company vehicle","",IF(H22="Company motorcycle","",IF(H22="Bus","",IF(H22="Train","","")))))))</f>
        <v/>
      </c>
      <c r="O22" s="149" t="str">
        <f>IF(H22="Private vehicle",IF($Q$2&lt;&gt;"",(VLOOKUP(VLOOKUP(A22,Lists!I:J,2,0),Average_fuel_prices!A:G,IF($Q$2=Lists!$C$2,3,IF($Q$2=Lists!$C$3,4,IF($Q$2=Lists!$C$4,5,IF($Q$2=Lists!$C$5,6,IF($Q$2=Lists!$C$6,7))))),0)),""),IF(H22="Private motorcycle",IF($Q$2&lt;&gt;"",(VLOOKUP(VLOOKUP(A22,Lists!I:J,2,0),Average_fuel_prices!A:G,IF($Q$2=Lists!$C$2,3,IF($Q$2=Lists!$C$3,4,IF($Q$2=Lists!$C$4,5,IF($Q$2=Lists!$C$5,6,IF($Q$2=Lists!$C$6,7))))),0)),""),""))</f>
        <v/>
      </c>
      <c r="P22" s="144" t="str">
        <f t="shared" ref="P22" si="9">IF($Q$2="","",IF(H22="","",IF(H22="Private vehicle",(J22+J23)/100*$Q$4*O22,IF(H22="Private motorcycle",(J22+J23)/100*$Q$4*O22,""))))</f>
        <v/>
      </c>
      <c r="Q22" s="148"/>
      <c r="R22" s="147"/>
      <c r="S22" s="139"/>
    </row>
    <row r="23" spans="1:19" x14ac:dyDescent="0.2">
      <c r="A23" s="136"/>
      <c r="B23" s="34" t="s">
        <v>267</v>
      </c>
      <c r="C23" s="26"/>
      <c r="D23" s="27"/>
      <c r="E23" s="129"/>
      <c r="F23" s="83"/>
      <c r="G23" s="83"/>
      <c r="H23" s="115"/>
      <c r="I23" s="111"/>
      <c r="J23" s="28"/>
      <c r="K23" s="82"/>
      <c r="L23" s="89"/>
      <c r="M23" s="88"/>
      <c r="N23" s="87"/>
      <c r="O23" s="149"/>
      <c r="P23" s="144"/>
      <c r="Q23" s="148"/>
      <c r="R23" s="147"/>
      <c r="S23" s="139"/>
    </row>
    <row r="24" spans="1:19" ht="11.45" customHeight="1" x14ac:dyDescent="0.2">
      <c r="A24" s="135"/>
      <c r="B24" s="34" t="s">
        <v>266</v>
      </c>
      <c r="C24" s="26"/>
      <c r="D24" s="27"/>
      <c r="E24" s="127"/>
      <c r="F24" s="84"/>
      <c r="G24" s="84"/>
      <c r="H24" s="113"/>
      <c r="I24" s="160"/>
      <c r="J24" s="28"/>
      <c r="K24" s="81" t="str">
        <f>IF(D24="","",IF(G24="","",MAX(IF(D25-D24&lt;=0.25,0.25*VLOOKUP(G24,Lists!$L$2:O206,4,0)+IF(I24="No",0,IF(I24="Yes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dinner",-1*VLOOKUP(G24,Lists!$L$2:$O$194,4,0),0)))))))),IF(D25-D24&lt;=0.5,0.5*VLOOKUP(G24,Lists!$L$2:$O$194,4,0)+IF(I24="No",0,IF(I24="Yes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dinner",-1*VLOOKUP(G24,Lists!$L$2:$O$194,4,0),0)))))))))),0)))</f>
        <v/>
      </c>
      <c r="L24" s="89" t="str">
        <f>IF(G24="","",VLOOKUP(G24,Lists!L:O,3,0))</f>
        <v/>
      </c>
      <c r="M24" s="88" t="str">
        <f>IF(E24="","",IF(E24&lt;0.208333,0,IF(E24&lt;0.5,VLOOKUP("5 to 12 hours",Lists!$E$3:$F$5,2,0),IF(E24&lt;0.75,VLOOKUP("over 12 hours up to 18 hours",Lists!$E$3:$F$5,2,0),VLOOKUP("over 18 hours",Lists!$E$3:$F$5,2,0)))))</f>
        <v/>
      </c>
      <c r="N24" s="86" t="str">
        <f t="shared" ref="N24" si="10">IF(H24="","",IF(H24="Private vehicle",(J24+J25)*0.265,IF(H24="Private motorcycle",(J24+J25)*0.075,IF(H24="Company vehicle","",IF(H24="Company motorcycle","",IF(H24="Bus","",IF(H24="Train","","")))))))</f>
        <v/>
      </c>
      <c r="O24" s="149" t="str">
        <f>IF(H24="Private vehicle",IF($Q$2&lt;&gt;"",(VLOOKUP(VLOOKUP(A24,Lists!I:J,2,0),Average_fuel_prices!A:G,IF($Q$2=Lists!$C$2,3,IF($Q$2=Lists!$C$3,4,IF($Q$2=Lists!$C$4,5,IF($Q$2=Lists!$C$5,6,IF($Q$2=Lists!$C$6,7))))),0)),""),IF(H24="Private motorcycle",IF($Q$2&lt;&gt;"",(VLOOKUP(VLOOKUP(A24,Lists!I:J,2,0),Average_fuel_prices!A:G,IF($Q$2=Lists!$C$2,3,IF($Q$2=Lists!$C$3,4,IF($Q$2=Lists!$C$4,5,IF($Q$2=Lists!$C$5,6,IF($Q$2=Lists!$C$6,7))))),0)),""),""))</f>
        <v/>
      </c>
      <c r="P24" s="144" t="str">
        <f t="shared" ref="P24" si="11">IF($Q$2="","",IF(H24="","",IF(H24="Private vehicle",(J24+J25)/100*$Q$4*O24,IF(H24="Private motorcycle",(J24+J25)/100*$Q$4*O24,""))))</f>
        <v/>
      </c>
      <c r="Q24" s="148"/>
      <c r="R24" s="147"/>
      <c r="S24" s="139"/>
    </row>
    <row r="25" spans="1:19" x14ac:dyDescent="0.2">
      <c r="A25" s="136"/>
      <c r="B25" s="34" t="s">
        <v>267</v>
      </c>
      <c r="C25" s="26"/>
      <c r="D25" s="27"/>
      <c r="E25" s="128"/>
      <c r="F25" s="85"/>
      <c r="G25" s="85"/>
      <c r="H25" s="114"/>
      <c r="I25" s="161"/>
      <c r="J25" s="28"/>
      <c r="K25" s="82"/>
      <c r="L25" s="89"/>
      <c r="M25" s="88"/>
      <c r="N25" s="87"/>
      <c r="O25" s="149"/>
      <c r="P25" s="144"/>
      <c r="Q25" s="148"/>
      <c r="R25" s="147"/>
      <c r="S25" s="139"/>
    </row>
    <row r="26" spans="1:19" x14ac:dyDescent="0.2">
      <c r="A26" s="124"/>
      <c r="B26" s="34" t="s">
        <v>266</v>
      </c>
      <c r="C26" s="26"/>
      <c r="D26" s="27"/>
      <c r="E26" s="129"/>
      <c r="F26" s="83"/>
      <c r="G26" s="83"/>
      <c r="H26" s="115"/>
      <c r="I26" s="111"/>
      <c r="J26" s="28"/>
      <c r="K26" s="81" t="str">
        <f>IF(D26="","",IF(G26="","",MAX(IF(D27-D26&lt;=0.25,0.25*VLOOKUP(G26,Lists!$L$2:O208,4,0)+IF(I26="No",0,IF(I26="Yes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dinner",-1*VLOOKUP(G26,Lists!$L$2:$O$194,4,0),0)))))))),IF(D27-D26&lt;=0.5,0.5*VLOOKUP(G26,Lists!$L$2:$O$194,4,0)+IF(I26="No",0,IF(I26="Yes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dinner",-1*VLOOKUP(G26,Lists!$L$2:$O$194,4,0),0)))))))))),0)))</f>
        <v/>
      </c>
      <c r="L26" s="89" t="str">
        <f>IF(G26="","",VLOOKUP(G26,Lists!L:O,3,0))</f>
        <v/>
      </c>
      <c r="M26" s="88" t="str">
        <f>IF(E26="","",IF(E26&lt;0.208333,0,IF(E26&lt;0.5,VLOOKUP("5 to 12 hours",Lists!$E$3:$F$5,2,0),IF(E26&lt;0.75,VLOOKUP("over 12 hours up to 18 hours",Lists!$E$3:$F$5,2,0),VLOOKUP("over 18 hours",Lists!$E$3:$F$5,2,0)))))</f>
        <v/>
      </c>
      <c r="N26" s="86" t="str">
        <f t="shared" ref="N26" si="12">IF(H26="","",IF(H26="Private vehicle",(J26+J27)*0.265,IF(H26="Private motorcycle",(J26+J27)*0.075,IF(H26="Company vehicle","",IF(H26="Company motorcycle","",IF(H26="Bus","",IF(H26="Train","","")))))))</f>
        <v/>
      </c>
      <c r="O26" s="149" t="str">
        <f>IF(H26="Private vehicle",IF($Q$2&lt;&gt;"",(VLOOKUP(VLOOKUP(A26,Lists!I:J,2,0),Average_fuel_prices!A:G,IF($Q$2=Lists!$C$2,3,IF($Q$2=Lists!$C$3,4,IF($Q$2=Lists!$C$4,5,IF($Q$2=Lists!$C$5,6,IF($Q$2=Lists!$C$6,7))))),0)),""),IF(H26="Private motorcycle",IF($Q$2&lt;&gt;"",(VLOOKUP(VLOOKUP(A26,Lists!I:J,2,0),Average_fuel_prices!A:G,IF($Q$2=Lists!$C$2,3,IF($Q$2=Lists!$C$3,4,IF($Q$2=Lists!$C$4,5,IF($Q$2=Lists!$C$5,6,IF($Q$2=Lists!$C$6,7))))),0)),""),""))</f>
        <v/>
      </c>
      <c r="P26" s="144" t="str">
        <f t="shared" ref="P26" si="13">IF($Q$2="","",IF(H26="","",IF(H26="Private vehicle",(J26+J27)/100*$Q$4*O26,IF(H26="Private motorcycle",(J26+J27)/100*$Q$4*O26,""))))</f>
        <v/>
      </c>
      <c r="Q26" s="148"/>
      <c r="R26" s="147"/>
      <c r="S26" s="139"/>
    </row>
    <row r="27" spans="1:19" x14ac:dyDescent="0.2">
      <c r="A27" s="124"/>
      <c r="B27" s="34" t="s">
        <v>267</v>
      </c>
      <c r="C27" s="26"/>
      <c r="D27" s="27"/>
      <c r="E27" s="129"/>
      <c r="F27" s="83"/>
      <c r="G27" s="83"/>
      <c r="H27" s="115"/>
      <c r="I27" s="111"/>
      <c r="J27" s="28"/>
      <c r="K27" s="82"/>
      <c r="L27" s="89"/>
      <c r="M27" s="88"/>
      <c r="N27" s="87"/>
      <c r="O27" s="149"/>
      <c r="P27" s="144"/>
      <c r="Q27" s="148"/>
      <c r="R27" s="147"/>
      <c r="S27" s="139"/>
    </row>
    <row r="28" spans="1:19" x14ac:dyDescent="0.2">
      <c r="A28" s="124"/>
      <c r="B28" s="34" t="s">
        <v>266</v>
      </c>
      <c r="C28" s="26"/>
      <c r="D28" s="27"/>
      <c r="E28" s="129"/>
      <c r="F28" s="83"/>
      <c r="G28" s="83"/>
      <c r="H28" s="115"/>
      <c r="I28" s="111"/>
      <c r="J28" s="28"/>
      <c r="K28" s="81" t="str">
        <f>IF(D28="","",IF(G28="","",MAX(IF(D29-D28&lt;=0.25,0.25*VLOOKUP(G28,Lists!$L$2:O210,4,0)+IF(I28="No",0,IF(I28="Yes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dinner",-1*VLOOKUP(G28,Lists!$L$2:$O$194,4,0),0)))))))),IF(D29-D28&lt;=0.5,0.5*VLOOKUP(G28,Lists!$L$2:$O$194,4,0)+IF(I28="No",0,IF(I28="Yes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dinner",-1*VLOOKUP(G28,Lists!$L$2:$O$194,4,0),0)))))))))),0)))</f>
        <v/>
      </c>
      <c r="L28" s="89" t="str">
        <f>IF(G28="","",VLOOKUP(G28,Lists!L:O,3,0))</f>
        <v/>
      </c>
      <c r="M28" s="88" t="str">
        <f>IF(E28="","",IF(E28&lt;0.208333,0,IF(E28&lt;0.5,VLOOKUP("5 to 12 hours",Lists!$E$3:$F$5,2,0),IF(E28&lt;0.75,VLOOKUP("over 12 hours up to 18 hours",Lists!$E$3:$F$5,2,0),VLOOKUP("over 18 hours",Lists!$E$3:$F$5,2,0)))))</f>
        <v/>
      </c>
      <c r="N28" s="86" t="str">
        <f t="shared" ref="N28" si="14">IF(H28="","",IF(H28="Private vehicle",(J28+J29)*0.265,IF(H28="Private motorcycle",(J28+J29)*0.075,IF(H28="Company vehicle","",IF(H28="Company motorcycle","",IF(H28="Bus","",IF(H28="Train","","")))))))</f>
        <v/>
      </c>
      <c r="O28" s="149" t="str">
        <f>IF(H28="Private vehicle",IF($Q$2&lt;&gt;"",(VLOOKUP(VLOOKUP(A28,Lists!I:J,2,0),Average_fuel_prices!A:G,IF($Q$2=Lists!$C$2,3,IF($Q$2=Lists!$C$3,4,IF($Q$2=Lists!$C$4,5,IF($Q$2=Lists!$C$5,6,IF($Q$2=Lists!$C$6,7))))),0)),""),IF(H28="Private motorcycle",IF($Q$2&lt;&gt;"",(VLOOKUP(VLOOKUP(A28,Lists!I:J,2,0),Average_fuel_prices!A:G,IF($Q$2=Lists!$C$2,3,IF($Q$2=Lists!$C$3,4,IF($Q$2=Lists!$C$4,5,IF($Q$2=Lists!$C$5,6,IF($Q$2=Lists!$C$6,7))))),0)),""),""))</f>
        <v/>
      </c>
      <c r="P28" s="144" t="str">
        <f t="shared" ref="P28" si="15">IF($Q$2="","",IF(H28="","",IF(H28="Private vehicle",(J28+J29)/100*$Q$4*O28,IF(H28="Private motorcycle",(J28+J29)/100*$Q$4*O28,""))))</f>
        <v/>
      </c>
      <c r="Q28" s="148"/>
      <c r="R28" s="147"/>
      <c r="S28" s="139"/>
    </row>
    <row r="29" spans="1:19" x14ac:dyDescent="0.2">
      <c r="A29" s="124"/>
      <c r="B29" s="34" t="s">
        <v>267</v>
      </c>
      <c r="C29" s="26"/>
      <c r="D29" s="27"/>
      <c r="E29" s="129"/>
      <c r="F29" s="83"/>
      <c r="G29" s="83"/>
      <c r="H29" s="115"/>
      <c r="I29" s="111"/>
      <c r="J29" s="28"/>
      <c r="K29" s="82"/>
      <c r="L29" s="89"/>
      <c r="M29" s="88"/>
      <c r="N29" s="87"/>
      <c r="O29" s="149"/>
      <c r="P29" s="144"/>
      <c r="Q29" s="148"/>
      <c r="R29" s="147"/>
      <c r="S29" s="139"/>
    </row>
    <row r="30" spans="1:19" x14ac:dyDescent="0.2">
      <c r="A30" s="124"/>
      <c r="B30" s="34" t="s">
        <v>266</v>
      </c>
      <c r="C30" s="26"/>
      <c r="D30" s="27"/>
      <c r="E30" s="129"/>
      <c r="F30" s="83"/>
      <c r="G30" s="83"/>
      <c r="H30" s="115"/>
      <c r="I30" s="111"/>
      <c r="J30" s="28"/>
      <c r="K30" s="81" t="str">
        <f>IF(D30="","",IF(G30="","",MAX(IF(D31-D30&lt;=0.25,0.25*VLOOKUP(G30,Lists!$L$2:O212,4,0)+IF(I30="No",0,IF(I30="Yes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dinner",-1*VLOOKUP(G30,Lists!$L$2:$O$194,4,0),0)))))))),IF(D31-D30&lt;=0.5,0.5*VLOOKUP(G30,Lists!$L$2:$O$194,4,0)+IF(I30="No",0,IF(I30="Yes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dinner",-1*VLOOKUP(G30,Lists!$L$2:$O$194,4,0),0)))))))))),0)))</f>
        <v/>
      </c>
      <c r="L30" s="89" t="str">
        <f>IF(G30="","",VLOOKUP(G30,Lists!L:O,3,0))</f>
        <v/>
      </c>
      <c r="M30" s="88" t="str">
        <f>IF(E30="","",IF(E30&lt;0.208333,0,IF(E30&lt;0.5,VLOOKUP("5 to 12 hours",Lists!$E$3:$F$5,2,0),IF(E30&lt;0.75,VLOOKUP("over 12 hours up to 18 hours",Lists!$E$3:$F$5,2,0),VLOOKUP("over 18 hours",Lists!$E$3:$F$5,2,0)))))</f>
        <v/>
      </c>
      <c r="N30" s="86" t="str">
        <f t="shared" ref="N30" si="16">IF(H30="","",IF(H30="Private vehicle",(J30+J31)*0.265,IF(H30="Private motorcycle",(J30+J31)*0.075,IF(H30="Company vehicle","",IF(H30="Company motorcycle","",IF(H30="Bus","",IF(H30="Train","","")))))))</f>
        <v/>
      </c>
      <c r="O30" s="149" t="str">
        <f>IF(H30="Private vehicle",IF($Q$2&lt;&gt;"",(VLOOKUP(VLOOKUP(A30,Lists!I:J,2,0),Average_fuel_prices!A:G,IF($Q$2=Lists!$C$2,3,IF($Q$2=Lists!$C$3,4,IF($Q$2=Lists!$C$4,5,IF($Q$2=Lists!$C$5,6,IF($Q$2=Lists!$C$6,7))))),0)),""),IF(H30="Private motorcycle",IF($Q$2&lt;&gt;"",(VLOOKUP(VLOOKUP(A30,Lists!I:J,2,0),Average_fuel_prices!A:G,IF($Q$2=Lists!$C$2,3,IF($Q$2=Lists!$C$3,4,IF($Q$2=Lists!$C$4,5,IF($Q$2=Lists!$C$5,6,IF($Q$2=Lists!$C$6,7))))),0)),""),""))</f>
        <v/>
      </c>
      <c r="P30" s="144" t="str">
        <f t="shared" ref="P30" si="17">IF($Q$2="","",IF(H30="","",IF(H30="Private vehicle",(J30+J31)/100*$Q$4*O30,IF(H30="Private motorcycle",(J30+J31)/100*$Q$4*O30,""))))</f>
        <v/>
      </c>
      <c r="Q30" s="148"/>
      <c r="R30" s="147"/>
      <c r="S30" s="139"/>
    </row>
    <row r="31" spans="1:19" x14ac:dyDescent="0.2">
      <c r="A31" s="124"/>
      <c r="B31" s="34" t="s">
        <v>267</v>
      </c>
      <c r="C31" s="26"/>
      <c r="D31" s="27"/>
      <c r="E31" s="129"/>
      <c r="F31" s="83"/>
      <c r="G31" s="83"/>
      <c r="H31" s="115"/>
      <c r="I31" s="111"/>
      <c r="J31" s="28"/>
      <c r="K31" s="82"/>
      <c r="L31" s="89"/>
      <c r="M31" s="88"/>
      <c r="N31" s="87"/>
      <c r="O31" s="149"/>
      <c r="P31" s="144"/>
      <c r="Q31" s="148"/>
      <c r="R31" s="147"/>
      <c r="S31" s="139"/>
    </row>
    <row r="32" spans="1:19" x14ac:dyDescent="0.2">
      <c r="A32" s="124"/>
      <c r="B32" s="34" t="s">
        <v>266</v>
      </c>
      <c r="C32" s="26"/>
      <c r="D32" s="27"/>
      <c r="E32" s="129"/>
      <c r="F32" s="83"/>
      <c r="G32" s="83"/>
      <c r="H32" s="115"/>
      <c r="I32" s="111"/>
      <c r="J32" s="28"/>
      <c r="K32" s="81" t="str">
        <f>IF(D32="","",IF(G32="","",MAX(IF(D33-D32&lt;=0.25,0.25*VLOOKUP(G32,Lists!$L$2:O214,4,0)+IF(I32="No",0,IF(I32="Yes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dinner",-1*VLOOKUP(G32,Lists!$L$2:$O$194,4,0),0)))))))),IF(D33-D32&lt;=0.5,0.5*VLOOKUP(G32,Lists!$L$2:$O$194,4,0)+IF(I32="No",0,IF(I32="Yes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dinner",-1*VLOOKUP(G32,Lists!$L$2:$O$194,4,0),0)))))))))),0)))</f>
        <v/>
      </c>
      <c r="L32" s="89" t="str">
        <f>IF(G32="","",VLOOKUP(G32,Lists!L:O,3,0))</f>
        <v/>
      </c>
      <c r="M32" s="88" t="str">
        <f>IF(E32="","",IF(E32&lt;0.208333,0,IF(E32&lt;0.5,VLOOKUP("5 to 12 hours",Lists!$E$3:$F$5,2,0),IF(E32&lt;0.75,VLOOKUP("over 12 hours up to 18 hours",Lists!$E$3:$F$5,2,0),VLOOKUP("over 18 hours",Lists!$E$3:$F$5,2,0)))))</f>
        <v/>
      </c>
      <c r="N32" s="86" t="str">
        <f t="shared" ref="N32" si="18">IF(H32="","",IF(H32="Private vehicle",(J32+J33)*0.265,IF(H32="Private motorcycle",(J32+J33)*0.075,IF(H32="Company vehicle","",IF(H32="Company motorcycle","",IF(H32="Bus","",IF(H32="Train","","")))))))</f>
        <v/>
      </c>
      <c r="O32" s="149" t="str">
        <f>IF(H32="Private vehicle",IF($Q$2&lt;&gt;"",(VLOOKUP(VLOOKUP(A32,Lists!I:J,2,0),Average_fuel_prices!A:G,IF($Q$2=Lists!$C$2,3,IF($Q$2=Lists!$C$3,4,IF($Q$2=Lists!$C$4,5,IF($Q$2=Lists!$C$5,6,IF($Q$2=Lists!$C$6,7))))),0)),""),IF(H32="Private motorcycle",IF($Q$2&lt;&gt;"",(VLOOKUP(VLOOKUP(A32,Lists!I:J,2,0),Average_fuel_prices!A:G,IF($Q$2=Lists!$C$2,3,IF($Q$2=Lists!$C$3,4,IF($Q$2=Lists!$C$4,5,IF($Q$2=Lists!$C$5,6,IF($Q$2=Lists!$C$6,7))))),0)),""),""))</f>
        <v/>
      </c>
      <c r="P32" s="144" t="str">
        <f t="shared" ref="P32" si="19">IF($Q$2="","",IF(H32="","",IF(H32="Private vehicle",(J32+J33)/100*$Q$4*O32,IF(H32="Private motorcycle",(J32+J33)/100*$Q$4*O32,""))))</f>
        <v/>
      </c>
      <c r="Q32" s="148"/>
      <c r="R32" s="147"/>
      <c r="S32" s="139"/>
    </row>
    <row r="33" spans="1:19" x14ac:dyDescent="0.2">
      <c r="A33" s="124"/>
      <c r="B33" s="34" t="s">
        <v>267</v>
      </c>
      <c r="C33" s="26"/>
      <c r="D33" s="27"/>
      <c r="E33" s="129"/>
      <c r="F33" s="83"/>
      <c r="G33" s="83"/>
      <c r="H33" s="115"/>
      <c r="I33" s="111"/>
      <c r="J33" s="28"/>
      <c r="K33" s="82"/>
      <c r="L33" s="89"/>
      <c r="M33" s="88"/>
      <c r="N33" s="87"/>
      <c r="O33" s="149"/>
      <c r="P33" s="144"/>
      <c r="Q33" s="148"/>
      <c r="R33" s="147"/>
      <c r="S33" s="139"/>
    </row>
    <row r="34" spans="1:19" x14ac:dyDescent="0.2">
      <c r="A34" s="124"/>
      <c r="B34" s="34" t="s">
        <v>266</v>
      </c>
      <c r="C34" s="26"/>
      <c r="D34" s="27"/>
      <c r="E34" s="129"/>
      <c r="F34" s="83"/>
      <c r="G34" s="83"/>
      <c r="H34" s="115"/>
      <c r="I34" s="111"/>
      <c r="J34" s="28"/>
      <c r="K34" s="81" t="str">
        <f>IF(D34="","",IF(G34="","",MAX(IF(D35-D34&lt;=0.25,0.25*VLOOKUP(G34,Lists!$L$2:O216,4,0)+IF(I34="No",0,IF(I34="Yes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dinner",-1*VLOOKUP(G34,Lists!$L$2:$O$194,4,0),0)))))))),IF(D35-D34&lt;=0.5,0.5*VLOOKUP(G34,Lists!$L$2:$O$194,4,0)+IF(I34="No",0,IF(I34="Yes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dinner",-1*VLOOKUP(G34,Lists!$L$2:$O$194,4,0),0)))))))))),0)))</f>
        <v/>
      </c>
      <c r="L34" s="89" t="str">
        <f>IF(G34="","",VLOOKUP(G34,Lists!L:O,3,0))</f>
        <v/>
      </c>
      <c r="M34" s="88" t="str">
        <f>IF(E34="","",IF(E34&lt;0.208333,0,IF(E34&lt;0.5,VLOOKUP("5 to 12 hours",Lists!$E$3:$F$5,2,0),IF(E34&lt;0.75,VLOOKUP("over 12 hours up to 18 hours",Lists!$E$3:$F$5,2,0),VLOOKUP("over 18 hours",Lists!$E$3:$F$5,2,0)))))</f>
        <v/>
      </c>
      <c r="N34" s="86" t="str">
        <f t="shared" ref="N34" si="20">IF(H34="","",IF(H34="Private vehicle",(J34+J35)*0.265,IF(H34="Private motorcycle",(J34+J35)*0.075,IF(H34="Company vehicle","",IF(H34="Company motorcycle","",IF(H34="Bus","",IF(H34="Train","","")))))))</f>
        <v/>
      </c>
      <c r="O34" s="149" t="str">
        <f>IF(H34="Private vehicle",IF($Q$2&lt;&gt;"",(VLOOKUP(VLOOKUP(A34,Lists!I:J,2,0),Average_fuel_prices!A:G,IF($Q$2=Lists!$C$2,3,IF($Q$2=Lists!$C$3,4,IF($Q$2=Lists!$C$4,5,IF($Q$2=Lists!$C$5,6,IF($Q$2=Lists!$C$6,7))))),0)),""),IF(H34="Private motorcycle",IF($Q$2&lt;&gt;"",(VLOOKUP(VLOOKUP(A34,Lists!I:J,2,0),Average_fuel_prices!A:G,IF($Q$2=Lists!$C$2,3,IF($Q$2=Lists!$C$3,4,IF($Q$2=Lists!$C$4,5,IF($Q$2=Lists!$C$5,6,IF($Q$2=Lists!$C$6,7))))),0)),""),""))</f>
        <v/>
      </c>
      <c r="P34" s="144" t="str">
        <f t="shared" ref="P34" si="21">IF($Q$2="","",IF(H34="","",IF(H34="Private vehicle",(J34+J35)/100*$Q$4*O34,IF(H34="Private motorcycle",(J34+J35)/100*$Q$4*O34,""))))</f>
        <v/>
      </c>
      <c r="Q34" s="148"/>
      <c r="R34" s="147"/>
      <c r="S34" s="139"/>
    </row>
    <row r="35" spans="1:19" x14ac:dyDescent="0.2">
      <c r="A35" s="124"/>
      <c r="B35" s="34" t="s">
        <v>267</v>
      </c>
      <c r="C35" s="26"/>
      <c r="D35" s="27"/>
      <c r="E35" s="129"/>
      <c r="F35" s="83"/>
      <c r="G35" s="83"/>
      <c r="H35" s="115"/>
      <c r="I35" s="111"/>
      <c r="J35" s="28"/>
      <c r="K35" s="82"/>
      <c r="L35" s="89"/>
      <c r="M35" s="88"/>
      <c r="N35" s="87"/>
      <c r="O35" s="149"/>
      <c r="P35" s="144"/>
      <c r="Q35" s="148"/>
      <c r="R35" s="147"/>
      <c r="S35" s="139"/>
    </row>
    <row r="36" spans="1:19" x14ac:dyDescent="0.2">
      <c r="A36" s="124"/>
      <c r="B36" s="34" t="s">
        <v>266</v>
      </c>
      <c r="C36" s="26"/>
      <c r="D36" s="27"/>
      <c r="E36" s="129"/>
      <c r="F36" s="83"/>
      <c r="G36" s="83"/>
      <c r="H36" s="115"/>
      <c r="I36" s="111"/>
      <c r="J36" s="28"/>
      <c r="K36" s="81" t="str">
        <f>IF(D36="","",IF(G36="","",MAX(IF(D37-D36&lt;=0.25,0.25*VLOOKUP(G36,Lists!$L$2:O218,4,0)+IF(I36="No",0,IF(I36="Yes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dinner",-1*VLOOKUP(G36,Lists!$L$2:$O$194,4,0),0)))))))),IF(D37-D36&lt;=0.5,0.5*VLOOKUP(G36,Lists!$L$2:$O$194,4,0)+IF(I36="No",0,IF(I36="Yes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dinner",-1*VLOOKUP(G36,Lists!$L$2:$O$194,4,0),0)))))))))),0)))</f>
        <v/>
      </c>
      <c r="L36" s="89" t="str">
        <f>IF(G36="","",VLOOKUP(G36,Lists!L:O,3,0))</f>
        <v/>
      </c>
      <c r="M36" s="88" t="str">
        <f>IF(E36="","",IF(E36&lt;0.208333,0,IF(E36&lt;0.5,VLOOKUP("5 to 12 hours",Lists!$E$3:$F$5,2,0),IF(E36&lt;0.75,VLOOKUP("over 12 hours up to 18 hours",Lists!$E$3:$F$5,2,0),VLOOKUP("over 18 hours",Lists!$E$3:$F$5,2,0)))))</f>
        <v/>
      </c>
      <c r="N36" s="86" t="str">
        <f t="shared" ref="N36" si="22">IF(H36="","",IF(H36="Private vehicle",(J36+J37)*0.265,IF(H36="Private motorcycle",(J36+J37)*0.075,IF(H36="Company vehicle","",IF(H36="Company motorcycle","",IF(H36="Bus","",IF(H36="Train","","")))))))</f>
        <v/>
      </c>
      <c r="O36" s="149" t="str">
        <f>IF(H36="Private vehicle",IF($Q$2&lt;&gt;"",(VLOOKUP(VLOOKUP(A36,Lists!I:J,2,0),Average_fuel_prices!A:G,IF($Q$2=Lists!$C$2,3,IF($Q$2=Lists!$C$3,4,IF($Q$2=Lists!$C$4,5,IF($Q$2=Lists!$C$5,6,IF($Q$2=Lists!$C$6,7))))),0)),""),IF(H36="Private motorcycle",IF($Q$2&lt;&gt;"",(VLOOKUP(VLOOKUP(A36,Lists!I:J,2,0),Average_fuel_prices!A:G,IF($Q$2=Lists!$C$2,3,IF($Q$2=Lists!$C$3,4,IF($Q$2=Lists!$C$4,5,IF($Q$2=Lists!$C$5,6,IF($Q$2=Lists!$C$6,7))))),0)),""),""))</f>
        <v/>
      </c>
      <c r="P36" s="144" t="str">
        <f t="shared" ref="P36" si="23">IF($Q$2="","",IF(H36="","",IF(H36="Private vehicle",(J36+J37)/100*$Q$4*O36,IF(H36="Private motorcycle",(J36+J37)/100*$Q$4*O36,""))))</f>
        <v/>
      </c>
      <c r="Q36" s="148"/>
      <c r="R36" s="147"/>
      <c r="S36" s="139"/>
    </row>
    <row r="37" spans="1:19" x14ac:dyDescent="0.2">
      <c r="A37" s="124"/>
      <c r="B37" s="34" t="s">
        <v>267</v>
      </c>
      <c r="C37" s="26"/>
      <c r="D37" s="27"/>
      <c r="E37" s="129"/>
      <c r="F37" s="83"/>
      <c r="G37" s="83"/>
      <c r="H37" s="115"/>
      <c r="I37" s="111"/>
      <c r="J37" s="28"/>
      <c r="K37" s="82"/>
      <c r="L37" s="89"/>
      <c r="M37" s="88"/>
      <c r="N37" s="87"/>
      <c r="O37" s="149"/>
      <c r="P37" s="144"/>
      <c r="Q37" s="148"/>
      <c r="R37" s="147"/>
      <c r="S37" s="139"/>
    </row>
    <row r="38" spans="1:19" x14ac:dyDescent="0.2">
      <c r="A38" s="124"/>
      <c r="B38" s="34" t="s">
        <v>266</v>
      </c>
      <c r="C38" s="26"/>
      <c r="D38" s="27"/>
      <c r="E38" s="129"/>
      <c r="F38" s="83"/>
      <c r="G38" s="83"/>
      <c r="H38" s="115"/>
      <c r="I38" s="111"/>
      <c r="J38" s="28"/>
      <c r="K38" s="81" t="str">
        <f>IF(D38="","",IF(G38="","",MAX(IF(D39-D38&lt;=0.25,0.25*VLOOKUP(G38,Lists!$L$2:O220,4,0)+IF(I38="No",0,IF(I38="Yes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dinner",-1*VLOOKUP(G38,Lists!$L$2:$O$194,4,0),0)))))))),IF(D39-D38&lt;=0.5,0.5*VLOOKUP(G38,Lists!$L$2:$O$194,4,0)+IF(I38="No",0,IF(I38="Yes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dinner",-1*VLOOKUP(G38,Lists!$L$2:$O$194,4,0),0)))))))))),0)))</f>
        <v/>
      </c>
      <c r="L38" s="89" t="str">
        <f>IF(G38="","",VLOOKUP(G38,Lists!L:O,3,0))</f>
        <v/>
      </c>
      <c r="M38" s="88" t="str">
        <f>IF(E38="","",IF(E38&lt;0.208333,0,IF(E38&lt;0.5,VLOOKUP("5 to 12 hours",Lists!$E$3:$F$5,2,0),IF(E38&lt;0.75,VLOOKUP("over 12 hours up to 18 hours",Lists!$E$3:$F$5,2,0),VLOOKUP("over 18 hours",Lists!$E$3:$F$5,2,0)))))</f>
        <v/>
      </c>
      <c r="N38" s="86" t="str">
        <f t="shared" ref="N38" si="24">IF(H38="","",IF(H38="Private vehicle",(J38+J39)*0.265,IF(H38="Private motorcycle",(J38+J39)*0.075,IF(H38="Company vehicle","",IF(H38="Company motorcycle","",IF(H38="Bus","",IF(H38="Train","","")))))))</f>
        <v/>
      </c>
      <c r="O38" s="149" t="str">
        <f>IF(H38="Private vehicle",IF($Q$2&lt;&gt;"",(VLOOKUP(VLOOKUP(A38,Lists!I:J,2,0),Average_fuel_prices!A:G,IF($Q$2=Lists!$C$2,3,IF($Q$2=Lists!$C$3,4,IF($Q$2=Lists!$C$4,5,IF($Q$2=Lists!$C$5,6,IF($Q$2=Lists!$C$6,7))))),0)),""),IF(H38="Private motorcycle",IF($Q$2&lt;&gt;"",(VLOOKUP(VLOOKUP(A38,Lists!I:J,2,0),Average_fuel_prices!A:G,IF($Q$2=Lists!$C$2,3,IF($Q$2=Lists!$C$3,4,IF($Q$2=Lists!$C$4,5,IF($Q$2=Lists!$C$5,6,IF($Q$2=Lists!$C$6,7))))),0)),""),""))</f>
        <v/>
      </c>
      <c r="P38" s="144" t="str">
        <f t="shared" ref="P38" si="25">IF($Q$2="","",IF(H38="","",IF(H38="Private vehicle",(J38+J39)/100*$Q$4*O38,IF(H38="Private motorcycle",(J38+J39)/100*$Q$4*O38,""))))</f>
        <v/>
      </c>
      <c r="Q38" s="148"/>
      <c r="R38" s="147"/>
      <c r="S38" s="139"/>
    </row>
    <row r="39" spans="1:19" x14ac:dyDescent="0.2">
      <c r="A39" s="124"/>
      <c r="B39" s="34" t="s">
        <v>267</v>
      </c>
      <c r="C39" s="26"/>
      <c r="D39" s="27"/>
      <c r="E39" s="129"/>
      <c r="F39" s="83"/>
      <c r="G39" s="83"/>
      <c r="H39" s="115"/>
      <c r="I39" s="111"/>
      <c r="J39" s="28"/>
      <c r="K39" s="82"/>
      <c r="L39" s="89"/>
      <c r="M39" s="88"/>
      <c r="N39" s="87"/>
      <c r="O39" s="149"/>
      <c r="P39" s="144"/>
      <c r="Q39" s="148"/>
      <c r="R39" s="147"/>
      <c r="S39" s="139"/>
    </row>
    <row r="40" spans="1:19" x14ac:dyDescent="0.2">
      <c r="A40" s="124"/>
      <c r="B40" s="34" t="s">
        <v>266</v>
      </c>
      <c r="C40" s="26"/>
      <c r="D40" s="27"/>
      <c r="E40" s="129"/>
      <c r="F40" s="83"/>
      <c r="G40" s="83"/>
      <c r="H40" s="115"/>
      <c r="I40" s="111"/>
      <c r="J40" s="28"/>
      <c r="K40" s="81" t="str">
        <f>IF(D40="","",IF(G40="","",MAX(IF(D41-D40&lt;=0.25,0.25*VLOOKUP(G40,Lists!$L$2:O222,4,0)+IF(I40="No",0,IF(I40="Yes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dinner",-1*VLOOKUP(G40,Lists!$L$2:$O$194,4,0),0)))))))),IF(D41-D40&lt;=0.5,0.5*VLOOKUP(G40,Lists!$L$2:$O$194,4,0)+IF(I40="No",0,IF(I40="Yes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dinner",-1*VLOOKUP(G40,Lists!$L$2:$O$194,4,0),0)))))))))),0)))</f>
        <v/>
      </c>
      <c r="L40" s="89" t="str">
        <f>IF(G40="","",VLOOKUP(G40,Lists!L:O,3,0))</f>
        <v/>
      </c>
      <c r="M40" s="88" t="str">
        <f>IF(E40="","",IF(E40&lt;0.208333,0,IF(E40&lt;0.5,VLOOKUP("5 to 12 hours",Lists!$E$3:$F$5,2,0),IF(E40&lt;0.75,VLOOKUP("over 12 hours up to 18 hours",Lists!$E$3:$F$5,2,0),VLOOKUP("over 18 hours",Lists!$E$3:$F$5,2,0)))))</f>
        <v/>
      </c>
      <c r="N40" s="86" t="str">
        <f t="shared" ref="N40" si="26">IF(H40="","",IF(H40="Private vehicle",(J40+J41)*0.265,IF(H40="Private motorcycle",(J40+J41)*0.075,IF(H40="Company vehicle","",IF(H40="Company motorcycle","",IF(H40="Bus","",IF(H40="Train","","")))))))</f>
        <v/>
      </c>
      <c r="O40" s="149" t="str">
        <f>IF(H40="Private vehicle",IF($Q$2&lt;&gt;"",(VLOOKUP(VLOOKUP(A40,Lists!I:J,2,0),Average_fuel_prices!A:G,IF($Q$2=Lists!$C$2,3,IF($Q$2=Lists!$C$3,4,IF($Q$2=Lists!$C$4,5,IF($Q$2=Lists!$C$5,6,IF($Q$2=Lists!$C$6,7))))),0)),""),IF(H40="Private motorcycle",IF($Q$2&lt;&gt;"",(VLOOKUP(VLOOKUP(A40,Lists!I:J,2,0),Average_fuel_prices!A:G,IF($Q$2=Lists!$C$2,3,IF($Q$2=Lists!$C$3,4,IF($Q$2=Lists!$C$4,5,IF($Q$2=Lists!$C$5,6,IF($Q$2=Lists!$C$6,7))))),0)),""),""))</f>
        <v/>
      </c>
      <c r="P40" s="144" t="str">
        <f t="shared" ref="P40" si="27">IF($Q$2="","",IF(H40="","",IF(H40="Private vehicle",(J40+J41)/100*$Q$4*O40,IF(H40="Private motorcycle",(J40+J41)/100*$Q$4*O40,""))))</f>
        <v/>
      </c>
      <c r="Q40" s="148"/>
      <c r="R40" s="147"/>
      <c r="S40" s="139"/>
    </row>
    <row r="41" spans="1:19" x14ac:dyDescent="0.2">
      <c r="A41" s="124"/>
      <c r="B41" s="34" t="s">
        <v>267</v>
      </c>
      <c r="C41" s="26"/>
      <c r="D41" s="27"/>
      <c r="E41" s="129"/>
      <c r="F41" s="83"/>
      <c r="G41" s="83"/>
      <c r="H41" s="115"/>
      <c r="I41" s="111"/>
      <c r="J41" s="28"/>
      <c r="K41" s="82"/>
      <c r="L41" s="89"/>
      <c r="M41" s="88"/>
      <c r="N41" s="87"/>
      <c r="O41" s="149"/>
      <c r="P41" s="144"/>
      <c r="Q41" s="148"/>
      <c r="R41" s="147"/>
      <c r="S41" s="139"/>
    </row>
    <row r="42" spans="1:19" x14ac:dyDescent="0.2">
      <c r="A42" s="124"/>
      <c r="B42" s="34" t="s">
        <v>266</v>
      </c>
      <c r="C42" s="26"/>
      <c r="D42" s="27"/>
      <c r="E42" s="129"/>
      <c r="F42" s="83"/>
      <c r="G42" s="83"/>
      <c r="H42" s="115"/>
      <c r="I42" s="111"/>
      <c r="J42" s="28"/>
      <c r="K42" s="81" t="str">
        <f>IF(D42="","",IF(G42="","",MAX(IF(D43-D42&lt;=0.25,0.25*VLOOKUP(G42,Lists!$L$2:O224,4,0)+IF(I42="No",0,IF(I42="Yes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dinner",-1*VLOOKUP(G42,Lists!$L$2:$O$194,4,0),0)))))))),IF(D43-D42&lt;=0.5,0.5*VLOOKUP(G42,Lists!$L$2:$O$194,4,0)+IF(I42="No",0,IF(I42="Yes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dinner",-1*VLOOKUP(G42,Lists!$L$2:$O$194,4,0),0)))))))))),0)))</f>
        <v/>
      </c>
      <c r="L42" s="89" t="str">
        <f>IF(G42="","",VLOOKUP(G42,Lists!L:O,3,0))</f>
        <v/>
      </c>
      <c r="M42" s="88" t="str">
        <f>IF(E42="","",IF(E42&lt;0.208333,0,IF(E42&lt;0.5,VLOOKUP("5 to 12 hours",Lists!$E$3:$F$5,2,0),IF(E42&lt;0.75,VLOOKUP("over 12 hours up to 18 hours",Lists!$E$3:$F$5,2,0),VLOOKUP("over 18 hours",Lists!$E$3:$F$5,2,0)))))</f>
        <v/>
      </c>
      <c r="N42" s="86" t="str">
        <f t="shared" ref="N42" si="28">IF(H42="","",IF(H42="Private vehicle",(J42+J43)*0.265,IF(H42="Private motorcycle",(J42+J43)*0.075,IF(H42="Company vehicle","",IF(H42="Company motorcycle","",IF(H42="Bus","",IF(H42="Train","","")))))))</f>
        <v/>
      </c>
      <c r="O42" s="149" t="str">
        <f>IF(H42="Private vehicle",IF($Q$2&lt;&gt;"",(VLOOKUP(VLOOKUP(A42,Lists!I:J,2,0),Average_fuel_prices!A:G,IF($Q$2=Lists!$C$2,3,IF($Q$2=Lists!$C$3,4,IF($Q$2=Lists!$C$4,5,IF($Q$2=Lists!$C$5,6,IF($Q$2=Lists!$C$6,7))))),0)),""),IF(H42="Private motorcycle",IF($Q$2&lt;&gt;"",(VLOOKUP(VLOOKUP(A42,Lists!I:J,2,0),Average_fuel_prices!A:G,IF($Q$2=Lists!$C$2,3,IF($Q$2=Lists!$C$3,4,IF($Q$2=Lists!$C$4,5,IF($Q$2=Lists!$C$5,6,IF($Q$2=Lists!$C$6,7))))),0)),""),""))</f>
        <v/>
      </c>
      <c r="P42" s="144" t="str">
        <f t="shared" ref="P42" si="29">IF($Q$2="","",IF(H42="","",IF(H42="Private vehicle",(J42+J43)/100*$Q$4*O42,IF(H42="Private motorcycle",(J42+J43)/100*$Q$4*O42,""))))</f>
        <v/>
      </c>
      <c r="Q42" s="148"/>
      <c r="R42" s="147"/>
      <c r="S42" s="139"/>
    </row>
    <row r="43" spans="1:19" x14ac:dyDescent="0.2">
      <c r="A43" s="124"/>
      <c r="B43" s="34" t="s">
        <v>267</v>
      </c>
      <c r="C43" s="26"/>
      <c r="D43" s="27"/>
      <c r="E43" s="129"/>
      <c r="F43" s="83"/>
      <c r="G43" s="83"/>
      <c r="H43" s="115"/>
      <c r="I43" s="111"/>
      <c r="J43" s="28"/>
      <c r="K43" s="82"/>
      <c r="L43" s="89"/>
      <c r="M43" s="88"/>
      <c r="N43" s="87"/>
      <c r="O43" s="149"/>
      <c r="P43" s="144"/>
      <c r="Q43" s="148"/>
      <c r="R43" s="147"/>
      <c r="S43" s="139"/>
    </row>
    <row r="44" spans="1:19" x14ac:dyDescent="0.2">
      <c r="A44" s="124"/>
      <c r="B44" s="34" t="s">
        <v>266</v>
      </c>
      <c r="C44" s="26"/>
      <c r="D44" s="27"/>
      <c r="E44" s="129"/>
      <c r="F44" s="83"/>
      <c r="G44" s="83"/>
      <c r="H44" s="115"/>
      <c r="I44" s="111"/>
      <c r="J44" s="28"/>
      <c r="K44" s="81" t="str">
        <f>IF(D44="","",IF(G44="","",MAX(IF(D45-D44&lt;=0.25,0.25*VLOOKUP(G44,Lists!$L$2:O226,4,0)+IF(I44="No",0,IF(I44="Yes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dinner",-1*VLOOKUP(G44,Lists!$L$2:$O$194,4,0),0)))))))),IF(D45-D44&lt;=0.5,0.5*VLOOKUP(G44,Lists!$L$2:$O$194,4,0)+IF(I44="No",0,IF(I44="Yes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dinner",-1*VLOOKUP(G44,Lists!$L$2:$O$194,4,0),0)))))))))),0)))</f>
        <v/>
      </c>
      <c r="L44" s="89" t="str">
        <f>IF(G44="","",VLOOKUP(G44,Lists!L:O,3,0))</f>
        <v/>
      </c>
      <c r="M44" s="88" t="str">
        <f>IF(E44="","",IF(E44&lt;0.208333,0,IF(E44&lt;0.5,VLOOKUP("5 to 12 hours",Lists!$E$3:$F$5,2,0),IF(E44&lt;0.75,VLOOKUP("over 12 hours up to 18 hours",Lists!$E$3:$F$5,2,0),VLOOKUP("over 18 hours",Lists!$E$3:$F$5,2,0)))))</f>
        <v/>
      </c>
      <c r="N44" s="86" t="str">
        <f t="shared" ref="N44" si="30">IF(H44="","",IF(H44="Private vehicle",(J44+J45)*0.265,IF(H44="Private motorcycle",(J44+J45)*0.075,IF(H44="Company vehicle","",IF(H44="Company motorcycle","",IF(H44="Bus","",IF(H44="Train","","")))))))</f>
        <v/>
      </c>
      <c r="O44" s="149" t="str">
        <f>IF(H44="Private vehicle",IF($Q$2&lt;&gt;"",(VLOOKUP(VLOOKUP(A44,Lists!I:J,2,0),Average_fuel_prices!A:G,IF($Q$2=Lists!$C$2,3,IF($Q$2=Lists!$C$3,4,IF($Q$2=Lists!$C$4,5,IF($Q$2=Lists!$C$5,6,IF($Q$2=Lists!$C$6,7))))),0)),""),IF(H44="Private motorcycle",IF($Q$2&lt;&gt;"",(VLOOKUP(VLOOKUP(A44,Lists!I:J,2,0),Average_fuel_prices!A:G,IF($Q$2=Lists!$C$2,3,IF($Q$2=Lists!$C$3,4,IF($Q$2=Lists!$C$4,5,IF($Q$2=Lists!$C$5,6,IF($Q$2=Lists!$C$6,7))))),0)),""),""))</f>
        <v/>
      </c>
      <c r="P44" s="144" t="str">
        <f t="shared" ref="P44" si="31">IF($Q$2="","",IF(H44="","",IF(H44="Private vehicle",(J44+J45)/100*$Q$4*O44,IF(H44="Private motorcycle",(J44+J45)/100*$Q$4*O44,""))))</f>
        <v/>
      </c>
      <c r="Q44" s="148"/>
      <c r="R44" s="147"/>
      <c r="S44" s="139"/>
    </row>
    <row r="45" spans="1:19" x14ac:dyDescent="0.2">
      <c r="A45" s="124"/>
      <c r="B45" s="34" t="s">
        <v>267</v>
      </c>
      <c r="C45" s="26"/>
      <c r="D45" s="27"/>
      <c r="E45" s="129"/>
      <c r="F45" s="83"/>
      <c r="G45" s="83"/>
      <c r="H45" s="115"/>
      <c r="I45" s="111"/>
      <c r="J45" s="28"/>
      <c r="K45" s="82"/>
      <c r="L45" s="89"/>
      <c r="M45" s="88"/>
      <c r="N45" s="87"/>
      <c r="O45" s="149"/>
      <c r="P45" s="144"/>
      <c r="Q45" s="148"/>
      <c r="R45" s="147"/>
      <c r="S45" s="139"/>
    </row>
    <row r="46" spans="1:19" x14ac:dyDescent="0.2">
      <c r="A46" s="124"/>
      <c r="B46" s="34" t="s">
        <v>266</v>
      </c>
      <c r="C46" s="26"/>
      <c r="D46" s="27"/>
      <c r="E46" s="129"/>
      <c r="F46" s="83"/>
      <c r="G46" s="83"/>
      <c r="H46" s="115"/>
      <c r="I46" s="111"/>
      <c r="J46" s="28"/>
      <c r="K46" s="81" t="str">
        <f>IF(D46="","",IF(G46="","",MAX(IF(D47-D46&lt;=0.25,0.25*VLOOKUP(G46,Lists!$L$2:O228,4,0)+IF(I46="No",0,IF(I46="Yes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dinner",-1*VLOOKUP(G46,Lists!$L$2:$O$194,4,0),0)))))))),IF(D47-D46&lt;=0.5,0.5*VLOOKUP(G46,Lists!$L$2:$O$194,4,0)+IF(I46="No",0,IF(I46="Yes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dinner",-1*VLOOKUP(G46,Lists!$L$2:$O$194,4,0),0)))))))))),0)))</f>
        <v/>
      </c>
      <c r="L46" s="89" t="str">
        <f>IF(G46="","",VLOOKUP(G46,Lists!L:O,3,0))</f>
        <v/>
      </c>
      <c r="M46" s="88" t="str">
        <f>IF(E46="","",IF(E46&lt;0.208333,0,IF(E46&lt;0.5,VLOOKUP("5 to 12 hours",Lists!$E$3:$F$5,2,0),IF(E46&lt;0.75,VLOOKUP("over 12 hours up to 18 hours",Lists!$E$3:$F$5,2,0),VLOOKUP("over 18 hours",Lists!$E$3:$F$5,2,0)))))</f>
        <v/>
      </c>
      <c r="N46" s="86" t="str">
        <f t="shared" ref="N46" si="32">IF(H46="","",IF(H46="Private vehicle",(J46+J47)*0.265,IF(H46="Private motorcycle",(J46+J47)*0.075,IF(H46="Company vehicle","",IF(H46="Company motorcycle","",IF(H46="Bus","",IF(H46="Train","","")))))))</f>
        <v/>
      </c>
      <c r="O46" s="149" t="str">
        <f>IF(H46="Private vehicle",IF($Q$2&lt;&gt;"",(VLOOKUP(VLOOKUP(A46,Lists!I:J,2,0),Average_fuel_prices!A:G,IF($Q$2=Lists!$C$2,3,IF($Q$2=Lists!$C$3,4,IF($Q$2=Lists!$C$4,5,IF($Q$2=Lists!$C$5,6,IF($Q$2=Lists!$C$6,7))))),0)),""),IF(H46="Private motorcycle",IF($Q$2&lt;&gt;"",(VLOOKUP(VLOOKUP(A46,Lists!I:J,2,0),Average_fuel_prices!A:G,IF($Q$2=Lists!$C$2,3,IF($Q$2=Lists!$C$3,4,IF($Q$2=Lists!$C$4,5,IF($Q$2=Lists!$C$5,6,IF($Q$2=Lists!$C$6,7))))),0)),""),""))</f>
        <v/>
      </c>
      <c r="P46" s="144" t="str">
        <f t="shared" ref="P46" si="33">IF($Q$2="","",IF(H46="","",IF(H46="Private vehicle",(J46+J47)/100*$Q$4*O46,IF(H46="Private motorcycle",(J46+J47)/100*$Q$4*O46,""))))</f>
        <v/>
      </c>
      <c r="Q46" s="148"/>
      <c r="R46" s="147"/>
      <c r="S46" s="139"/>
    </row>
    <row r="47" spans="1:19" x14ac:dyDescent="0.2">
      <c r="A47" s="124"/>
      <c r="B47" s="34" t="s">
        <v>267</v>
      </c>
      <c r="C47" s="26"/>
      <c r="D47" s="27"/>
      <c r="E47" s="129"/>
      <c r="F47" s="83"/>
      <c r="G47" s="83"/>
      <c r="H47" s="115"/>
      <c r="I47" s="111"/>
      <c r="J47" s="28"/>
      <c r="K47" s="82"/>
      <c r="L47" s="89"/>
      <c r="M47" s="88"/>
      <c r="N47" s="87"/>
      <c r="O47" s="149"/>
      <c r="P47" s="144"/>
      <c r="Q47" s="148"/>
      <c r="R47" s="147"/>
      <c r="S47" s="139"/>
    </row>
    <row r="48" spans="1:19" x14ac:dyDescent="0.2">
      <c r="A48" s="124"/>
      <c r="B48" s="34" t="s">
        <v>266</v>
      </c>
      <c r="C48" s="26"/>
      <c r="D48" s="27"/>
      <c r="E48" s="129"/>
      <c r="F48" s="83"/>
      <c r="G48" s="83"/>
      <c r="H48" s="115"/>
      <c r="I48" s="111"/>
      <c r="J48" s="28"/>
      <c r="K48" s="81" t="str">
        <f>IF(D48="","",IF(G48="","",MAX(IF(D49-D48&lt;=0.25,0.25*VLOOKUP(G48,Lists!$L$2:O230,4,0)+IF(I48="No",0,IF(I48="Yes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dinner",-1*VLOOKUP(G48,Lists!$L$2:$O$194,4,0),0)))))))),IF(D49-D48&lt;=0.5,0.5*VLOOKUP(G48,Lists!$L$2:$O$194,4,0)+IF(I48="No",0,IF(I48="Yes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dinner",-1*VLOOKUP(G48,Lists!$L$2:$O$194,4,0),0)))))))))),0)))</f>
        <v/>
      </c>
      <c r="L48" s="89" t="str">
        <f>IF(G48="","",VLOOKUP(G48,Lists!L:O,3,0))</f>
        <v/>
      </c>
      <c r="M48" s="88" t="str">
        <f>IF(E48="","",IF(E48&lt;0.208333,0,IF(E48&lt;0.5,VLOOKUP("5 to 12 hours",Lists!$E$3:$F$5,2,0),IF(E48&lt;0.75,VLOOKUP("over 12 hours up to 18 hours",Lists!$E$3:$F$5,2,0),VLOOKUP("over 18 hours",Lists!$E$3:$F$5,2,0)))))</f>
        <v/>
      </c>
      <c r="N48" s="86" t="str">
        <f t="shared" ref="N48" si="34">IF(H48="","",IF(H48="Private vehicle",(J48+J49)*0.265,IF(H48="Private motorcycle",(J48+J49)*0.075,IF(H48="Company vehicle","",IF(H48="Company motorcycle","",IF(H48="Bus","",IF(H48="Train","","")))))))</f>
        <v/>
      </c>
      <c r="O48" s="149" t="str">
        <f>IF(H48="Private vehicle",IF($Q$2&lt;&gt;"",(VLOOKUP(VLOOKUP(A48,Lists!I:J,2,0),Average_fuel_prices!A:G,IF($Q$2=Lists!$C$2,3,IF($Q$2=Lists!$C$3,4,IF($Q$2=Lists!$C$4,5,IF($Q$2=Lists!$C$5,6,IF($Q$2=Lists!$C$6,7))))),0)),""),IF(H48="Private motorcycle",IF($Q$2&lt;&gt;"",(VLOOKUP(VLOOKUP(A48,Lists!I:J,2,0),Average_fuel_prices!A:G,IF($Q$2=Lists!$C$2,3,IF($Q$2=Lists!$C$3,4,IF($Q$2=Lists!$C$4,5,IF($Q$2=Lists!$C$5,6,IF($Q$2=Lists!$C$6,7))))),0)),""),""))</f>
        <v/>
      </c>
      <c r="P48" s="144" t="str">
        <f t="shared" ref="P48" si="35">IF($Q$2="","",IF(H48="","",IF(H48="Private vehicle",(J48+J49)/100*$Q$4*O48,IF(H48="Private motorcycle",(J48+J49)/100*$Q$4*O48,""))))</f>
        <v/>
      </c>
      <c r="Q48" s="148"/>
      <c r="R48" s="147"/>
      <c r="S48" s="139"/>
    </row>
    <row r="49" spans="1:19" x14ac:dyDescent="0.2">
      <c r="A49" s="124"/>
      <c r="B49" s="34" t="s">
        <v>267</v>
      </c>
      <c r="C49" s="26"/>
      <c r="D49" s="27"/>
      <c r="E49" s="129"/>
      <c r="F49" s="83"/>
      <c r="G49" s="83"/>
      <c r="H49" s="115"/>
      <c r="I49" s="111"/>
      <c r="J49" s="28"/>
      <c r="K49" s="82"/>
      <c r="L49" s="89"/>
      <c r="M49" s="88"/>
      <c r="N49" s="87"/>
      <c r="O49" s="149"/>
      <c r="P49" s="144"/>
      <c r="Q49" s="148"/>
      <c r="R49" s="147"/>
      <c r="S49" s="139"/>
    </row>
    <row r="50" spans="1:19" x14ac:dyDescent="0.2">
      <c r="A50" s="124"/>
      <c r="B50" s="34" t="s">
        <v>266</v>
      </c>
      <c r="C50" s="26"/>
      <c r="D50" s="27"/>
      <c r="E50" s="129"/>
      <c r="F50" s="83"/>
      <c r="G50" s="83"/>
      <c r="H50" s="115"/>
      <c r="I50" s="111"/>
      <c r="J50" s="28"/>
      <c r="K50" s="81" t="str">
        <f>IF(D50="","",IF(G50="","",MAX(IF(D51-D50&lt;=0.25,0.25*VLOOKUP(G50,Lists!$L$2:O232,4,0)+IF(I50="No",0,IF(I50="Yes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dinner",-1*VLOOKUP(G50,Lists!$L$2:$O$194,4,0),0)))))))),IF(D51-D50&lt;=0.5,0.5*VLOOKUP(G50,Lists!$L$2:$O$194,4,0)+IF(I50="No",0,IF(I50="Yes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dinner",-1*VLOOKUP(G50,Lists!$L$2:$O$194,4,0),0)))))))))),0)))</f>
        <v/>
      </c>
      <c r="L50" s="89" t="str">
        <f>IF(G50="","",VLOOKUP(G50,Lists!L:O,3,0))</f>
        <v/>
      </c>
      <c r="M50" s="88" t="str">
        <f>IF(E50="","",IF(E50&lt;0.208333,0,IF(E50&lt;0.5,VLOOKUP("5 to 12 hours",Lists!$E$3:$F$5,2,0),IF(E50&lt;0.75,VLOOKUP("over 12 hours up to 18 hours",Lists!$E$3:$F$5,2,0),VLOOKUP("over 18 hours",Lists!$E$3:$F$5,2,0)))))</f>
        <v/>
      </c>
      <c r="N50" s="86" t="str">
        <f t="shared" ref="N50" si="36">IF(H50="","",IF(H50="Private vehicle",(J50+J51)*0.265,IF(H50="Private motorcycle",(J50+J51)*0.075,IF(H50="Company vehicle","",IF(H50="Company motorcycle","",IF(H50="Bus","",IF(H50="Train","","")))))))</f>
        <v/>
      </c>
      <c r="O50" s="149" t="str">
        <f>IF(H50="Private vehicle",IF($Q$2&lt;&gt;"",(VLOOKUP(VLOOKUP(A50,Lists!I:J,2,0),Average_fuel_prices!A:G,IF($Q$2=Lists!$C$2,3,IF($Q$2=Lists!$C$3,4,IF($Q$2=Lists!$C$4,5,IF($Q$2=Lists!$C$5,6,IF($Q$2=Lists!$C$6,7))))),0)),""),IF(H50="Private motorcycle",IF($Q$2&lt;&gt;"",(VLOOKUP(VLOOKUP(A50,Lists!I:J,2,0),Average_fuel_prices!A:G,IF($Q$2=Lists!$C$2,3,IF($Q$2=Lists!$C$3,4,IF($Q$2=Lists!$C$4,5,IF($Q$2=Lists!$C$5,6,IF($Q$2=Lists!$C$6,7))))),0)),""),""))</f>
        <v/>
      </c>
      <c r="P50" s="144" t="str">
        <f t="shared" ref="P50" si="37">IF($Q$2="","",IF(H50="","",IF(H50="Private vehicle",(J50+J51)/100*$Q$4*O50,IF(H50="Private motorcycle",(J50+J51)/100*$Q$4*O50,""))))</f>
        <v/>
      </c>
      <c r="Q50" s="148"/>
      <c r="R50" s="147"/>
      <c r="S50" s="139"/>
    </row>
    <row r="51" spans="1:19" x14ac:dyDescent="0.2">
      <c r="A51" s="124"/>
      <c r="B51" s="34" t="s">
        <v>267</v>
      </c>
      <c r="C51" s="26"/>
      <c r="D51" s="27"/>
      <c r="E51" s="129"/>
      <c r="F51" s="83"/>
      <c r="G51" s="83"/>
      <c r="H51" s="115"/>
      <c r="I51" s="111"/>
      <c r="J51" s="28"/>
      <c r="K51" s="82"/>
      <c r="L51" s="89"/>
      <c r="M51" s="88"/>
      <c r="N51" s="87"/>
      <c r="O51" s="149"/>
      <c r="P51" s="144"/>
      <c r="Q51" s="148"/>
      <c r="R51" s="147"/>
      <c r="S51" s="139"/>
    </row>
    <row r="52" spans="1:19" x14ac:dyDescent="0.2">
      <c r="A52" s="124"/>
      <c r="B52" s="34" t="s">
        <v>266</v>
      </c>
      <c r="C52" s="26"/>
      <c r="D52" s="27"/>
      <c r="E52" s="129"/>
      <c r="F52" s="83"/>
      <c r="G52" s="83"/>
      <c r="H52" s="115"/>
      <c r="I52" s="111"/>
      <c r="J52" s="28"/>
      <c r="K52" s="81" t="str">
        <f>IF(D52="","",IF(G52="","",MAX(IF(D53-D52&lt;=0.25,0.25*VLOOKUP(G52,Lists!$L$2:O234,4,0)+IF(I52="No",0,IF(I52="Yes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dinner",-1*VLOOKUP(G52,Lists!$L$2:$O$194,4,0),0)))))))),IF(D53-D52&lt;=0.5,0.5*VLOOKUP(G52,Lists!$L$2:$O$194,4,0)+IF(I52="No",0,IF(I52="Yes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dinner",-1*VLOOKUP(G52,Lists!$L$2:$O$194,4,0),0)))))))))),0)))</f>
        <v/>
      </c>
      <c r="L52" s="89" t="str">
        <f>IF(G52="","",VLOOKUP(G52,Lists!L:O,3,0))</f>
        <v/>
      </c>
      <c r="M52" s="88" t="str">
        <f>IF(E52="","",IF(E52&lt;0.208333,0,IF(E52&lt;0.5,VLOOKUP("5 to 12 hours",Lists!$E$3:$F$5,2,0),IF(E52&lt;0.75,VLOOKUP("over 12 hours up to 18 hours",Lists!$E$3:$F$5,2,0),VLOOKUP("over 18 hours",Lists!$E$3:$F$5,2,0)))))</f>
        <v/>
      </c>
      <c r="N52" s="86" t="str">
        <f t="shared" ref="N52" si="38">IF(H52="","",IF(H52="Private vehicle",(J52+J53)*0.265,IF(H52="Private motorcycle",(J52+J53)*0.075,IF(H52="Company vehicle","",IF(H52="Company motorcycle","",IF(H52="Bus","",IF(H52="Train","","")))))))</f>
        <v/>
      </c>
      <c r="O52" s="149" t="str">
        <f>IF(H52="Private vehicle",IF($Q$2&lt;&gt;"",(VLOOKUP(VLOOKUP(A52,Lists!I:J,2,0),Average_fuel_prices!A:G,IF($Q$2=Lists!$C$2,3,IF($Q$2=Lists!$C$3,4,IF($Q$2=Lists!$C$4,5,IF($Q$2=Lists!$C$5,6,IF($Q$2=Lists!$C$6,7))))),0)),""),IF(H52="Private motorcycle",IF($Q$2&lt;&gt;"",(VLOOKUP(VLOOKUP(A52,Lists!I:J,2,0),Average_fuel_prices!A:G,IF($Q$2=Lists!$C$2,3,IF($Q$2=Lists!$C$3,4,IF($Q$2=Lists!$C$4,5,IF($Q$2=Lists!$C$5,6,IF($Q$2=Lists!$C$6,7))))),0)),""),""))</f>
        <v/>
      </c>
      <c r="P52" s="144" t="str">
        <f t="shared" ref="P52" si="39">IF($Q$2="","",IF(H52="","",IF(H52="Private vehicle",(J52+J53)/100*$Q$4*O52,IF(H52="Private motorcycle",(J52+J53)/100*$Q$4*O52,""))))</f>
        <v/>
      </c>
      <c r="Q52" s="148"/>
      <c r="R52" s="147"/>
      <c r="S52" s="139"/>
    </row>
    <row r="53" spans="1:19" x14ac:dyDescent="0.2">
      <c r="A53" s="124"/>
      <c r="B53" s="34" t="s">
        <v>267</v>
      </c>
      <c r="C53" s="26"/>
      <c r="D53" s="27"/>
      <c r="E53" s="129"/>
      <c r="F53" s="83"/>
      <c r="G53" s="83"/>
      <c r="H53" s="115"/>
      <c r="I53" s="111"/>
      <c r="J53" s="28"/>
      <c r="K53" s="82"/>
      <c r="L53" s="89"/>
      <c r="M53" s="88"/>
      <c r="N53" s="87"/>
      <c r="O53" s="149"/>
      <c r="P53" s="144"/>
      <c r="Q53" s="148"/>
      <c r="R53" s="147"/>
      <c r="S53" s="139"/>
    </row>
    <row r="54" spans="1:19" x14ac:dyDescent="0.2">
      <c r="A54" s="124"/>
      <c r="B54" s="34" t="s">
        <v>266</v>
      </c>
      <c r="C54" s="26"/>
      <c r="D54" s="27"/>
      <c r="E54" s="129"/>
      <c r="F54" s="83"/>
      <c r="G54" s="83"/>
      <c r="H54" s="115"/>
      <c r="I54" s="111"/>
      <c r="J54" s="28"/>
      <c r="K54" s="81" t="str">
        <f>IF(D54="","",IF(G54="","",MAX(IF(D55-D54&lt;=0.25,0.25*VLOOKUP(G54,Lists!$L$2:O236,4,0)+IF(I54="No",0,IF(I54="Yes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dinner",-1*VLOOKUP(G54,Lists!$L$2:$O$194,4,0),0)))))))),IF(D55-D54&lt;=0.5,0.5*VLOOKUP(G54,Lists!$L$2:$O$194,4,0)+IF(I54="No",0,IF(I54="Yes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dinner",-1*VLOOKUP(G54,Lists!$L$2:$O$194,4,0),0)))))))))),0)))</f>
        <v/>
      </c>
      <c r="L54" s="89" t="str">
        <f>IF(G54="","",VLOOKUP(G54,Lists!L:O,3,0))</f>
        <v/>
      </c>
      <c r="M54" s="88" t="str">
        <f>IF(E54="","",IF(E54&lt;0.208333,0,IF(E54&lt;0.5,VLOOKUP("5 to 12 hours",Lists!$E$3:$F$5,2,0),IF(E54&lt;0.75,VLOOKUP("over 12 hours up to 18 hours",Lists!$E$3:$F$5,2,0),VLOOKUP("over 18 hours",Lists!$E$3:$F$5,2,0)))))</f>
        <v/>
      </c>
      <c r="N54" s="86" t="str">
        <f t="shared" ref="N54" si="40">IF(H54="","",IF(H54="Private vehicle",(J54+J55)*0.265,IF(H54="Private motorcycle",(J54+J55)*0.075,IF(H54="Company vehicle","",IF(H54="Company motorcycle","",IF(H54="Bus","",IF(H54="Train","","")))))))</f>
        <v/>
      </c>
      <c r="O54" s="149" t="str">
        <f>IF(H54="Private vehicle",IF($Q$2&lt;&gt;"",(VLOOKUP(VLOOKUP(A54,Lists!I:J,2,0),Average_fuel_prices!A:G,IF($Q$2=Lists!$C$2,3,IF($Q$2=Lists!$C$3,4,IF($Q$2=Lists!$C$4,5,IF($Q$2=Lists!$C$5,6,IF($Q$2=Lists!$C$6,7))))),0)),""),IF(H54="Private motorcycle",IF($Q$2&lt;&gt;"",(VLOOKUP(VLOOKUP(A54,Lists!I:J,2,0),Average_fuel_prices!A:G,IF($Q$2=Lists!$C$2,3,IF($Q$2=Lists!$C$3,4,IF($Q$2=Lists!$C$4,5,IF($Q$2=Lists!$C$5,6,IF($Q$2=Lists!$C$6,7))))),0)),""),""))</f>
        <v/>
      </c>
      <c r="P54" s="144" t="str">
        <f t="shared" ref="P54" si="41">IF($Q$2="","",IF(H54="","",IF(H54="Private vehicle",(J54+J55)/100*$Q$4*O54,IF(H54="Private motorcycle",(J54+J55)/100*$Q$4*O54,""))))</f>
        <v/>
      </c>
      <c r="Q54" s="148"/>
      <c r="R54" s="147"/>
      <c r="S54" s="139"/>
    </row>
    <row r="55" spans="1:19" x14ac:dyDescent="0.2">
      <c r="A55" s="124"/>
      <c r="B55" s="34" t="s">
        <v>267</v>
      </c>
      <c r="C55" s="26"/>
      <c r="D55" s="27"/>
      <c r="E55" s="129"/>
      <c r="F55" s="83"/>
      <c r="G55" s="83"/>
      <c r="H55" s="115"/>
      <c r="I55" s="111"/>
      <c r="J55" s="28"/>
      <c r="K55" s="82"/>
      <c r="L55" s="89"/>
      <c r="M55" s="88"/>
      <c r="N55" s="87"/>
      <c r="O55" s="149"/>
      <c r="P55" s="144"/>
      <c r="Q55" s="148"/>
      <c r="R55" s="147"/>
      <c r="S55" s="139"/>
    </row>
    <row r="56" spans="1:19" x14ac:dyDescent="0.2">
      <c r="A56" s="124"/>
      <c r="B56" s="34" t="s">
        <v>266</v>
      </c>
      <c r="C56" s="26"/>
      <c r="D56" s="27"/>
      <c r="E56" s="129"/>
      <c r="F56" s="83"/>
      <c r="G56" s="83"/>
      <c r="H56" s="115"/>
      <c r="I56" s="111"/>
      <c r="J56" s="28"/>
      <c r="K56" s="81" t="str">
        <f>IF(D56="","",IF(G56="","",MAX(IF(D57-D56&lt;=0.25,0.25*VLOOKUP(G56,Lists!$L$2:O238,4,0)+IF(I56="No",0,IF(I56="Yes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dinner",-1*VLOOKUP(G56,Lists!$L$2:$O$194,4,0),0)))))))),IF(D57-D56&lt;=0.5,0.5*VLOOKUP(G56,Lists!$L$2:$O$194,4,0)+IF(I56="No",0,IF(I56="Yes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dinner",-1*VLOOKUP(G56,Lists!$L$2:$O$194,4,0),0)))))))))),0)))</f>
        <v/>
      </c>
      <c r="L56" s="89" t="str">
        <f>IF(G56="","",VLOOKUP(G56,Lists!L:O,3,0))</f>
        <v/>
      </c>
      <c r="M56" s="88" t="str">
        <f>IF(E56="","",IF(E56&lt;0.208333,0,IF(E56&lt;0.5,VLOOKUP("5 to 12 hours",Lists!$E$3:$F$5,2,0),IF(E56&lt;0.75,VLOOKUP("over 12 hours up to 18 hours",Lists!$E$3:$F$5,2,0),VLOOKUP("over 18 hours",Lists!$E$3:$F$5,2,0)))))</f>
        <v/>
      </c>
      <c r="N56" s="86" t="str">
        <f t="shared" ref="N56" si="42">IF(H56="","",IF(H56="Private vehicle",(J56+J57)*0.265,IF(H56="Private motorcycle",(J56+J57)*0.075,IF(H56="Company vehicle","",IF(H56="Company motorcycle","",IF(H56="Bus","",IF(H56="Train","","")))))))</f>
        <v/>
      </c>
      <c r="O56" s="149" t="str">
        <f>IF(H56="Private vehicle",IF($Q$2&lt;&gt;"",(VLOOKUP(VLOOKUP(A56,Lists!I:J,2,0),Average_fuel_prices!A:G,IF($Q$2=Lists!$C$2,3,IF($Q$2=Lists!$C$3,4,IF($Q$2=Lists!$C$4,5,IF($Q$2=Lists!$C$5,6,IF($Q$2=Lists!$C$6,7))))),0)),""),IF(H56="Private motorcycle",IF($Q$2&lt;&gt;"",(VLOOKUP(VLOOKUP(A56,Lists!I:J,2,0),Average_fuel_prices!A:G,IF($Q$2=Lists!$C$2,3,IF($Q$2=Lists!$C$3,4,IF($Q$2=Lists!$C$4,5,IF($Q$2=Lists!$C$5,6,IF($Q$2=Lists!$C$6,7))))),0)),""),""))</f>
        <v/>
      </c>
      <c r="P56" s="144" t="str">
        <f t="shared" ref="P56" si="43">IF($Q$2="","",IF(H56="","",IF(H56="Private vehicle",(J56+J57)/100*$Q$4*O56,IF(H56="Private motorcycle",(J56+J57)/100*$Q$4*O56,""))))</f>
        <v/>
      </c>
      <c r="Q56" s="148"/>
      <c r="R56" s="147"/>
      <c r="S56" s="139"/>
    </row>
    <row r="57" spans="1:19" x14ac:dyDescent="0.2">
      <c r="A57" s="124"/>
      <c r="B57" s="34" t="s">
        <v>267</v>
      </c>
      <c r="C57" s="26"/>
      <c r="D57" s="27"/>
      <c r="E57" s="129"/>
      <c r="F57" s="83"/>
      <c r="G57" s="83"/>
      <c r="H57" s="115"/>
      <c r="I57" s="111"/>
      <c r="J57" s="28"/>
      <c r="K57" s="82"/>
      <c r="L57" s="89"/>
      <c r="M57" s="88"/>
      <c r="N57" s="87"/>
      <c r="O57" s="149"/>
      <c r="P57" s="144"/>
      <c r="Q57" s="148"/>
      <c r="R57" s="147"/>
      <c r="S57" s="139"/>
    </row>
    <row r="58" spans="1:19" x14ac:dyDescent="0.2">
      <c r="A58" s="124"/>
      <c r="B58" s="34" t="s">
        <v>266</v>
      </c>
      <c r="C58" s="26"/>
      <c r="D58" s="27"/>
      <c r="E58" s="129"/>
      <c r="F58" s="83"/>
      <c r="G58" s="83"/>
      <c r="H58" s="115"/>
      <c r="I58" s="111"/>
      <c r="J58" s="28"/>
      <c r="K58" s="81" t="str">
        <f>IF(D58="","",IF(G58="","",MAX(IF(D59-D58&lt;=0.25,0.25*VLOOKUP(G58,Lists!$L$2:O240,4,0)+IF(I58="No",0,IF(I58="Yes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dinner",-1*VLOOKUP(G58,Lists!$L$2:$O$194,4,0),0)))))))),IF(D59-D58&lt;=0.5,0.5*VLOOKUP(G58,Lists!$L$2:$O$194,4,0)+IF(I58="No",0,IF(I58="Yes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dinner",-1*VLOOKUP(G58,Lists!$L$2:$O$194,4,0),0)))))))))),0)))</f>
        <v/>
      </c>
      <c r="L58" s="89" t="str">
        <f>IF(G58="","",VLOOKUP(G58,Lists!L:O,3,0))</f>
        <v/>
      </c>
      <c r="M58" s="88" t="str">
        <f>IF(E58="","",IF(E58&lt;0.208333,0,IF(E58&lt;0.5,VLOOKUP("5 to 12 hours",Lists!$E$3:$F$5,2,0),IF(E58&lt;0.75,VLOOKUP("over 12 hours up to 18 hours",Lists!$E$3:$F$5,2,0),VLOOKUP("over 18 hours",Lists!$E$3:$F$5,2,0)))))</f>
        <v/>
      </c>
      <c r="N58" s="86" t="str">
        <f t="shared" ref="N58" si="44">IF(H58="","",IF(H58="Private vehicle",(J58+J59)*0.265,IF(H58="Private motorcycle",(J58+J59)*0.075,IF(H58="Company vehicle","",IF(H58="Company motorcycle","",IF(H58="Bus","",IF(H58="Train","","")))))))</f>
        <v/>
      </c>
      <c r="O58" s="149" t="str">
        <f>IF(H58="Private vehicle",IF($Q$2&lt;&gt;"",(VLOOKUP(VLOOKUP(A58,Lists!I:J,2,0),Average_fuel_prices!A:G,IF($Q$2=Lists!$C$2,3,IF($Q$2=Lists!$C$3,4,IF($Q$2=Lists!$C$4,5,IF($Q$2=Lists!$C$5,6,IF($Q$2=Lists!$C$6,7))))),0)),""),IF(H58="Private motorcycle",IF($Q$2&lt;&gt;"",(VLOOKUP(VLOOKUP(A58,Lists!I:J,2,0),Average_fuel_prices!A:G,IF($Q$2=Lists!$C$2,3,IF($Q$2=Lists!$C$3,4,IF($Q$2=Lists!$C$4,5,IF($Q$2=Lists!$C$5,6,IF($Q$2=Lists!$C$6,7))))),0)),""),""))</f>
        <v/>
      </c>
      <c r="P58" s="144" t="str">
        <f t="shared" ref="P58" si="45">IF($Q$2="","",IF(H58="","",IF(H58="Private vehicle",(J58+J59)/100*$Q$4*O58,IF(H58="Private motorcycle",(J58+J59)/100*$Q$4*O58,""))))</f>
        <v/>
      </c>
      <c r="Q58" s="148"/>
      <c r="R58" s="147"/>
      <c r="S58" s="139"/>
    </row>
    <row r="59" spans="1:19" x14ac:dyDescent="0.2">
      <c r="A59" s="124"/>
      <c r="B59" s="34" t="s">
        <v>267</v>
      </c>
      <c r="C59" s="26"/>
      <c r="D59" s="27"/>
      <c r="E59" s="129"/>
      <c r="F59" s="83"/>
      <c r="G59" s="83"/>
      <c r="H59" s="115"/>
      <c r="I59" s="111"/>
      <c r="J59" s="28"/>
      <c r="K59" s="82"/>
      <c r="L59" s="89"/>
      <c r="M59" s="88"/>
      <c r="N59" s="87"/>
      <c r="O59" s="149"/>
      <c r="P59" s="144"/>
      <c r="Q59" s="148"/>
      <c r="R59" s="147"/>
      <c r="S59" s="139"/>
    </row>
    <row r="60" spans="1:19" x14ac:dyDescent="0.2">
      <c r="A60" s="124"/>
      <c r="B60" s="34" t="s">
        <v>266</v>
      </c>
      <c r="C60" s="26"/>
      <c r="D60" s="27"/>
      <c r="E60" s="129"/>
      <c r="F60" s="83"/>
      <c r="G60" s="83"/>
      <c r="H60" s="115"/>
      <c r="I60" s="111"/>
      <c r="J60" s="28"/>
      <c r="K60" s="81" t="str">
        <f>IF(D60="","",IF(G60="","",MAX(IF(D61-D60&lt;=0.25,0.25*VLOOKUP(G60,Lists!$L$2:O242,4,0)+IF(I60="No",0,IF(I60="Yes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dinner",-1*VLOOKUP(G60,Lists!$L$2:$O$194,4,0),0)))))))),IF(D61-D60&lt;=0.5,0.5*VLOOKUP(G60,Lists!$L$2:$O$194,4,0)+IF(I60="No",0,IF(I60="Yes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dinner",-1*VLOOKUP(G60,Lists!$L$2:$O$194,4,0),0)))))))))),0)))</f>
        <v/>
      </c>
      <c r="L60" s="89" t="str">
        <f>IF(G60="","",VLOOKUP(G60,Lists!L:O,3,0))</f>
        <v/>
      </c>
      <c r="M60" s="88" t="str">
        <f>IF(E60="","",IF(E60&lt;0.208333,0,IF(E60&lt;0.5,VLOOKUP("5 to 12 hours",Lists!$E$3:$F$5,2,0),IF(E60&lt;0.75,VLOOKUP("over 12 hours up to 18 hours",Lists!$E$3:$F$5,2,0),VLOOKUP("over 18 hours",Lists!$E$3:$F$5,2,0)))))</f>
        <v/>
      </c>
      <c r="N60" s="86" t="str">
        <f t="shared" ref="N60" si="46">IF(H60="","",IF(H60="Private vehicle",(J60+J61)*0.265,IF(H60="Private motorcycle",(J60+J61)*0.075,IF(H60="Company vehicle","",IF(H60="Company motorcycle","",IF(H60="Bus","",IF(H60="Train","","")))))))</f>
        <v/>
      </c>
      <c r="O60" s="149" t="str">
        <f>IF(H60="Private vehicle",IF($Q$2&lt;&gt;"",(VLOOKUP(VLOOKUP(A60,Lists!I:J,2,0),Average_fuel_prices!A:G,IF($Q$2=Lists!$C$2,3,IF($Q$2=Lists!$C$3,4,IF($Q$2=Lists!$C$4,5,IF($Q$2=Lists!$C$5,6,IF($Q$2=Lists!$C$6,7))))),0)),""),IF(H60="Private motorcycle",IF($Q$2&lt;&gt;"",(VLOOKUP(VLOOKUP(A60,Lists!I:J,2,0),Average_fuel_prices!A:G,IF($Q$2=Lists!$C$2,3,IF($Q$2=Lists!$C$3,4,IF($Q$2=Lists!$C$4,5,IF($Q$2=Lists!$C$5,6,IF($Q$2=Lists!$C$6,7))))),0)),""),""))</f>
        <v/>
      </c>
      <c r="P60" s="144" t="str">
        <f t="shared" ref="P60" si="47">IF($Q$2="","",IF(H60="","",IF(H60="Private vehicle",(J60+J61)/100*$Q$4*O60,IF(H60="Private motorcycle",(J60+J61)/100*$Q$4*O60,""))))</f>
        <v/>
      </c>
      <c r="Q60" s="148"/>
      <c r="R60" s="147"/>
      <c r="S60" s="139"/>
    </row>
    <row r="61" spans="1:19" x14ac:dyDescent="0.2">
      <c r="A61" s="124"/>
      <c r="B61" s="34" t="s">
        <v>267</v>
      </c>
      <c r="C61" s="26"/>
      <c r="D61" s="27"/>
      <c r="E61" s="129"/>
      <c r="F61" s="83"/>
      <c r="G61" s="83"/>
      <c r="H61" s="115"/>
      <c r="I61" s="111"/>
      <c r="J61" s="28"/>
      <c r="K61" s="82"/>
      <c r="L61" s="89"/>
      <c r="M61" s="88"/>
      <c r="N61" s="87"/>
      <c r="O61" s="149"/>
      <c r="P61" s="144"/>
      <c r="Q61" s="148"/>
      <c r="R61" s="147"/>
      <c r="S61" s="139"/>
    </row>
    <row r="62" spans="1:19" x14ac:dyDescent="0.2">
      <c r="A62" s="124"/>
      <c r="B62" s="34" t="s">
        <v>266</v>
      </c>
      <c r="C62" s="26"/>
      <c r="D62" s="27"/>
      <c r="E62" s="129"/>
      <c r="F62" s="83"/>
      <c r="G62" s="83"/>
      <c r="H62" s="115"/>
      <c r="I62" s="111"/>
      <c r="J62" s="28"/>
      <c r="K62" s="81" t="str">
        <f>IF(D62="","",IF(G62="","",MAX(IF(D63-D62&lt;=0.25,0.25*VLOOKUP(G62,Lists!$L$2:O244,4,0)+IF(I62="No",0,IF(I62="Yes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dinner",-1*VLOOKUP(G62,Lists!$L$2:$O$194,4,0),0)))))))),IF(D63-D62&lt;=0.5,0.5*VLOOKUP(G62,Lists!$L$2:$O$194,4,0)+IF(I62="No",0,IF(I62="Yes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dinner",-1*VLOOKUP(G62,Lists!$L$2:$O$194,4,0),0)))))))))),0)))</f>
        <v/>
      </c>
      <c r="L62" s="89" t="str">
        <f>IF(G62="","",VLOOKUP(G62,Lists!L:O,3,0))</f>
        <v/>
      </c>
      <c r="M62" s="88" t="str">
        <f>IF(E62="","",IF(E62&lt;0.208333,0,IF(E62&lt;0.5,VLOOKUP("5 to 12 hours",Lists!$E$3:$F$5,2,0),IF(E62&lt;0.75,VLOOKUP("over 12 hours up to 18 hours",Lists!$E$3:$F$5,2,0),VLOOKUP("over 18 hours",Lists!$E$3:$F$5,2,0)))))</f>
        <v/>
      </c>
      <c r="N62" s="86" t="str">
        <f t="shared" ref="N62" si="48">IF(H62="","",IF(H62="Private vehicle",(J62+J63)*0.265,IF(H62="Private motorcycle",(J62+J63)*0.075,IF(H62="Company vehicle","",IF(H62="Company motorcycle","",IF(H62="Bus","",IF(H62="Train","","")))))))</f>
        <v/>
      </c>
      <c r="O62" s="149" t="str">
        <f>IF(H62="Private vehicle",IF($Q$2&lt;&gt;"",(VLOOKUP(VLOOKUP(A62,Lists!I:J,2,0),Average_fuel_prices!A:G,IF($Q$2=Lists!$C$2,3,IF($Q$2=Lists!$C$3,4,IF($Q$2=Lists!$C$4,5,IF($Q$2=Lists!$C$5,6,IF($Q$2=Lists!$C$6,7))))),0)),""),IF(H62="Private motorcycle",IF($Q$2&lt;&gt;"",(VLOOKUP(VLOOKUP(A62,Lists!I:J,2,0),Average_fuel_prices!A:G,IF($Q$2=Lists!$C$2,3,IF($Q$2=Lists!$C$3,4,IF($Q$2=Lists!$C$4,5,IF($Q$2=Lists!$C$5,6,IF($Q$2=Lists!$C$6,7))))),0)),""),""))</f>
        <v/>
      </c>
      <c r="P62" s="144" t="str">
        <f t="shared" ref="P62" si="49">IF($Q$2="","",IF(H62="","",IF(H62="Private vehicle",(J62+J63)/100*$Q$4*O62,IF(H62="Private motorcycle",(J62+J63)/100*$Q$4*O62,""))))</f>
        <v/>
      </c>
      <c r="Q62" s="148"/>
      <c r="R62" s="147"/>
      <c r="S62" s="139"/>
    </row>
    <row r="63" spans="1:19" x14ac:dyDescent="0.2">
      <c r="A63" s="124"/>
      <c r="B63" s="34" t="s">
        <v>267</v>
      </c>
      <c r="C63" s="26"/>
      <c r="D63" s="27"/>
      <c r="E63" s="129"/>
      <c r="F63" s="83"/>
      <c r="G63" s="83"/>
      <c r="H63" s="115"/>
      <c r="I63" s="111"/>
      <c r="J63" s="28"/>
      <c r="K63" s="82"/>
      <c r="L63" s="89"/>
      <c r="M63" s="88"/>
      <c r="N63" s="87"/>
      <c r="O63" s="149"/>
      <c r="P63" s="144"/>
      <c r="Q63" s="148"/>
      <c r="R63" s="147"/>
      <c r="S63" s="139"/>
    </row>
    <row r="64" spans="1:19" x14ac:dyDescent="0.2">
      <c r="A64" s="124"/>
      <c r="B64" s="34" t="s">
        <v>266</v>
      </c>
      <c r="C64" s="26"/>
      <c r="D64" s="27"/>
      <c r="E64" s="129"/>
      <c r="F64" s="83"/>
      <c r="G64" s="83"/>
      <c r="H64" s="115"/>
      <c r="I64" s="111"/>
      <c r="J64" s="28"/>
      <c r="K64" s="81" t="str">
        <f>IF(D64="","",IF(G64="","",MAX(IF(D65-D64&lt;=0.25,0.25*VLOOKUP(G64,Lists!$L$2:O246,4,0)+IF(I64="No",0,IF(I64="Yes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dinner",-1*VLOOKUP(G64,Lists!$L$2:$O$194,4,0),0)))))))),IF(D65-D64&lt;=0.5,0.5*VLOOKUP(G64,Lists!$L$2:$O$194,4,0)+IF(I64="No",0,IF(I64="Yes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dinner",-1*VLOOKUP(G64,Lists!$L$2:$O$194,4,0),0)))))))))),0)))</f>
        <v/>
      </c>
      <c r="L64" s="89" t="str">
        <f>IF(G64="","",VLOOKUP(G64,Lists!L:O,3,0))</f>
        <v/>
      </c>
      <c r="M64" s="88" t="str">
        <f>IF(E64="","",IF(E64&lt;0.208333,0,IF(E64&lt;0.5,VLOOKUP("5 to 12 hours",Lists!$E$3:$F$5,2,0),IF(E64&lt;0.75,VLOOKUP("over 12 hours up to 18 hours",Lists!$E$3:$F$5,2,0),VLOOKUP("over 18 hours",Lists!$E$3:$F$5,2,0)))))</f>
        <v/>
      </c>
      <c r="N64" s="86" t="str">
        <f t="shared" ref="N64" si="50">IF(H64="","",IF(H64="Private vehicle",(J64+J65)*0.265,IF(H64="Private motorcycle",(J64+J65)*0.075,IF(H64="Company vehicle","",IF(H64="Company motorcycle","",IF(H64="Bus","",IF(H64="Train","","")))))))</f>
        <v/>
      </c>
      <c r="O64" s="149" t="str">
        <f>IF(H64="Private vehicle",IF($Q$2&lt;&gt;"",(VLOOKUP(VLOOKUP(A64,Lists!I:J,2,0),Average_fuel_prices!A:G,IF($Q$2=Lists!$C$2,3,IF($Q$2=Lists!$C$3,4,IF($Q$2=Lists!$C$4,5,IF($Q$2=Lists!$C$5,6,IF($Q$2=Lists!$C$6,7))))),0)),""),IF(H64="Private motorcycle",IF($Q$2&lt;&gt;"",(VLOOKUP(VLOOKUP(A64,Lists!I:J,2,0),Average_fuel_prices!A:G,IF($Q$2=Lists!$C$2,3,IF($Q$2=Lists!$C$3,4,IF($Q$2=Lists!$C$4,5,IF($Q$2=Lists!$C$5,6,IF($Q$2=Lists!$C$6,7))))),0)),""),""))</f>
        <v/>
      </c>
      <c r="P64" s="144" t="str">
        <f t="shared" ref="P64" si="51">IF($Q$2="","",IF(H64="","",IF(H64="Private vehicle",(J64+J65)/100*$Q$4*O64,IF(H64="Private motorcycle",(J64+J65)/100*$Q$4*O64,""))))</f>
        <v/>
      </c>
      <c r="Q64" s="148"/>
      <c r="R64" s="147"/>
      <c r="S64" s="139"/>
    </row>
    <row r="65" spans="1:19" x14ac:dyDescent="0.2">
      <c r="A65" s="124"/>
      <c r="B65" s="34" t="s">
        <v>267</v>
      </c>
      <c r="C65" s="26"/>
      <c r="D65" s="27"/>
      <c r="E65" s="129"/>
      <c r="F65" s="83"/>
      <c r="G65" s="83"/>
      <c r="H65" s="115"/>
      <c r="I65" s="111"/>
      <c r="J65" s="28"/>
      <c r="K65" s="82"/>
      <c r="L65" s="89"/>
      <c r="M65" s="88"/>
      <c r="N65" s="87"/>
      <c r="O65" s="149"/>
      <c r="P65" s="144"/>
      <c r="Q65" s="148"/>
      <c r="R65" s="147"/>
      <c r="S65" s="139"/>
    </row>
    <row r="66" spans="1:19" x14ac:dyDescent="0.2">
      <c r="A66" s="124"/>
      <c r="B66" s="34" t="s">
        <v>266</v>
      </c>
      <c r="C66" s="26"/>
      <c r="D66" s="27"/>
      <c r="E66" s="129"/>
      <c r="F66" s="83"/>
      <c r="G66" s="83"/>
      <c r="H66" s="115"/>
      <c r="I66" s="111"/>
      <c r="J66" s="28"/>
      <c r="K66" s="81" t="str">
        <f>IF(D66="","",IF(G66="","",MAX(IF(D67-D66&lt;=0.25,0.25*VLOOKUP(G66,Lists!$L$2:O248,4,0)+IF(I66="No",0,IF(I66="Yes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dinner",-1*VLOOKUP(G66,Lists!$L$2:$O$194,4,0),0)))))))),IF(D67-D66&lt;=0.5,0.5*VLOOKUP(G66,Lists!$L$2:$O$194,4,0)+IF(I66="No",0,IF(I66="Yes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dinner",-1*VLOOKUP(G66,Lists!$L$2:$O$194,4,0),0)))))))))),0)))</f>
        <v/>
      </c>
      <c r="L66" s="89" t="str">
        <f>IF(G66="","",VLOOKUP(G66,Lists!L:O,3,0))</f>
        <v/>
      </c>
      <c r="M66" s="88" t="str">
        <f>IF(E66="","",IF(E66&lt;0.208333,0,IF(E66&lt;0.5,VLOOKUP("5 to 12 hours",Lists!$E$3:$F$5,2,0),IF(E66&lt;0.75,VLOOKUP("over 12 hours up to 18 hours",Lists!$E$3:$F$5,2,0),VLOOKUP("over 18 hours",Lists!$E$3:$F$5,2,0)))))</f>
        <v/>
      </c>
      <c r="N66" s="86" t="str">
        <f t="shared" ref="N66" si="52">IF(H66="","",IF(H66="Private vehicle",(J66+J67)*0.265,IF(H66="Private motorcycle",(J66+J67)*0.075,IF(H66="Company vehicle","",IF(H66="Company motorcycle","",IF(H66="Bus","",IF(H66="Train","","")))))))</f>
        <v/>
      </c>
      <c r="O66" s="149" t="str">
        <f>IF(H66="Private vehicle",IF($Q$2&lt;&gt;"",(VLOOKUP(VLOOKUP(A66,Lists!I:J,2,0),Average_fuel_prices!A:G,IF($Q$2=Lists!$C$2,3,IF($Q$2=Lists!$C$3,4,IF($Q$2=Lists!$C$4,5,IF($Q$2=Lists!$C$5,6,IF($Q$2=Lists!$C$6,7))))),0)),""),IF(H66="Private motorcycle",IF($Q$2&lt;&gt;"",(VLOOKUP(VLOOKUP(A66,Lists!I:J,2,0),Average_fuel_prices!A:G,IF($Q$2=Lists!$C$2,3,IF($Q$2=Lists!$C$3,4,IF($Q$2=Lists!$C$4,5,IF($Q$2=Lists!$C$5,6,IF($Q$2=Lists!$C$6,7))))),0)),""),""))</f>
        <v/>
      </c>
      <c r="P66" s="144" t="str">
        <f t="shared" ref="P66" si="53">IF($Q$2="","",IF(H66="","",IF(H66="Private vehicle",(J66+J67)/100*$Q$4*O66,IF(H66="Private motorcycle",(J66+J67)/100*$Q$4*O66,""))))</f>
        <v/>
      </c>
      <c r="Q66" s="148"/>
      <c r="R66" s="147"/>
      <c r="S66" s="139"/>
    </row>
    <row r="67" spans="1:19" x14ac:dyDescent="0.2">
      <c r="A67" s="124"/>
      <c r="B67" s="34" t="s">
        <v>267</v>
      </c>
      <c r="C67" s="26"/>
      <c r="D67" s="27"/>
      <c r="E67" s="129"/>
      <c r="F67" s="83"/>
      <c r="G67" s="83"/>
      <c r="H67" s="115"/>
      <c r="I67" s="111"/>
      <c r="J67" s="28"/>
      <c r="K67" s="82"/>
      <c r="L67" s="89"/>
      <c r="M67" s="88"/>
      <c r="N67" s="87"/>
      <c r="O67" s="149"/>
      <c r="P67" s="144"/>
      <c r="Q67" s="148"/>
      <c r="R67" s="147"/>
      <c r="S67" s="139"/>
    </row>
    <row r="68" spans="1:19" x14ac:dyDescent="0.2">
      <c r="A68" s="124"/>
      <c r="B68" s="34" t="s">
        <v>266</v>
      </c>
      <c r="C68" s="26"/>
      <c r="D68" s="27"/>
      <c r="E68" s="129"/>
      <c r="F68" s="83"/>
      <c r="G68" s="83"/>
      <c r="H68" s="115"/>
      <c r="I68" s="111"/>
      <c r="J68" s="28"/>
      <c r="K68" s="81" t="str">
        <f>IF(D68="","",IF(G68="","",MAX(IF(D69-D68&lt;=0.25,0.25*VLOOKUP(G68,Lists!$L$2:O250,4,0)+IF(I68="No",0,IF(I68="Yes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dinner",-1*VLOOKUP(G68,Lists!$L$2:$O$194,4,0),0)))))))),IF(D69-D68&lt;=0.5,0.5*VLOOKUP(G68,Lists!$L$2:$O$194,4,0)+IF(I68="No",0,IF(I68="Yes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dinner",-1*VLOOKUP(G68,Lists!$L$2:$O$194,4,0),0)))))))))),0)))</f>
        <v/>
      </c>
      <c r="L68" s="89" t="str">
        <f>IF(G68="","",VLOOKUP(G68,Lists!L:O,3,0))</f>
        <v/>
      </c>
      <c r="M68" s="88" t="str">
        <f>IF(E68="","",IF(E68&lt;0.208333,0,IF(E68&lt;0.5,VLOOKUP("5 to 12 hours",Lists!$E$3:$F$5,2,0),IF(E68&lt;0.75,VLOOKUP("over 12 hours up to 18 hours",Lists!$E$3:$F$5,2,0),VLOOKUP("over 18 hours",Lists!$E$3:$F$5,2,0)))))</f>
        <v/>
      </c>
      <c r="N68" s="86" t="str">
        <f t="shared" ref="N68" si="54">IF(H68="","",IF(H68="Private vehicle",(J68+J69)*0.265,IF(H68="Private motorcycle",(J68+J69)*0.075,IF(H68="Company vehicle","",IF(H68="Company motorcycle","",IF(H68="Bus","",IF(H68="Train","","")))))))</f>
        <v/>
      </c>
      <c r="O68" s="149" t="str">
        <f>IF(H68="Private vehicle",IF($Q$2&lt;&gt;"",(VLOOKUP(VLOOKUP(A68,Lists!I:J,2,0),Average_fuel_prices!A:G,IF($Q$2=Lists!$C$2,3,IF($Q$2=Lists!$C$3,4,IF($Q$2=Lists!$C$4,5,IF($Q$2=Lists!$C$5,6,IF($Q$2=Lists!$C$6,7))))),0)),""),IF(H68="Private motorcycle",IF($Q$2&lt;&gt;"",(VLOOKUP(VLOOKUP(A68,Lists!I:J,2,0),Average_fuel_prices!A:G,IF($Q$2=Lists!$C$2,3,IF($Q$2=Lists!$C$3,4,IF($Q$2=Lists!$C$4,5,IF($Q$2=Lists!$C$5,6,IF($Q$2=Lists!$C$6,7))))),0)),""),""))</f>
        <v/>
      </c>
      <c r="P68" s="144" t="str">
        <f t="shared" ref="P68" si="55">IF($Q$2="","",IF(H68="","",IF(H68="Private vehicle",(J68+J69)/100*$Q$4*O68,IF(H68="Private motorcycle",(J68+J69)/100*$Q$4*O68,""))))</f>
        <v/>
      </c>
      <c r="Q68" s="148"/>
      <c r="R68" s="147"/>
      <c r="S68" s="139"/>
    </row>
    <row r="69" spans="1:19" x14ac:dyDescent="0.2">
      <c r="A69" s="124"/>
      <c r="B69" s="34" t="s">
        <v>267</v>
      </c>
      <c r="C69" s="26"/>
      <c r="D69" s="27"/>
      <c r="E69" s="129"/>
      <c r="F69" s="83"/>
      <c r="G69" s="83"/>
      <c r="H69" s="115"/>
      <c r="I69" s="111"/>
      <c r="J69" s="28"/>
      <c r="K69" s="82"/>
      <c r="L69" s="89"/>
      <c r="M69" s="88"/>
      <c r="N69" s="87"/>
      <c r="O69" s="149"/>
      <c r="P69" s="144"/>
      <c r="Q69" s="148"/>
      <c r="R69" s="147"/>
      <c r="S69" s="139"/>
    </row>
    <row r="70" spans="1:19" x14ac:dyDescent="0.2">
      <c r="A70" s="124"/>
      <c r="B70" s="34" t="s">
        <v>266</v>
      </c>
      <c r="C70" s="26"/>
      <c r="D70" s="27"/>
      <c r="E70" s="129"/>
      <c r="F70" s="83"/>
      <c r="G70" s="83"/>
      <c r="H70" s="115"/>
      <c r="I70" s="111"/>
      <c r="J70" s="28"/>
      <c r="K70" s="81" t="str">
        <f>IF(D70="","",IF(G70="","",MAX(IF(D71-D70&lt;=0.25,0.25*VLOOKUP(G70,Lists!$L$2:O252,4,0)+IF(I70="No",0,IF(I70="Yes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dinner",-1*VLOOKUP(G70,Lists!$L$2:$O$194,4,0),0)))))))),IF(D71-D70&lt;=0.5,0.5*VLOOKUP(G70,Lists!$L$2:$O$194,4,0)+IF(I70="No",0,IF(I70="Yes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dinner",-1*VLOOKUP(G70,Lists!$L$2:$O$194,4,0),0)))))))))),0)))</f>
        <v/>
      </c>
      <c r="L70" s="89" t="str">
        <f>IF(G70="","",VLOOKUP(G70,Lists!L:O,3,0))</f>
        <v/>
      </c>
      <c r="M70" s="88" t="str">
        <f>IF(E70="","",IF(E70&lt;0.208333,0,IF(E70&lt;0.5,VLOOKUP("5 to 12 hours",Lists!$E$3:$F$5,2,0),IF(E70&lt;0.75,VLOOKUP("over 12 hours up to 18 hours",Lists!$E$3:$F$5,2,0),VLOOKUP("over 18 hours",Lists!$E$3:$F$5,2,0)))))</f>
        <v/>
      </c>
      <c r="N70" s="86" t="str">
        <f t="shared" ref="N70" si="56">IF(H70="","",IF(H70="Private vehicle",(J70+J71)*0.265,IF(H70="Private motorcycle",(J70+J71)*0.075,IF(H70="Company vehicle","",IF(H70="Company motorcycle","",IF(H70="Bus","",IF(H70="Train","","")))))))</f>
        <v/>
      </c>
      <c r="O70" s="149" t="str">
        <f>IF(H70="Private vehicle",IF($Q$2&lt;&gt;"",(VLOOKUP(VLOOKUP(A70,Lists!I:J,2,0),Average_fuel_prices!A:G,IF($Q$2=Lists!$C$2,3,IF($Q$2=Lists!$C$3,4,IF($Q$2=Lists!$C$4,5,IF($Q$2=Lists!$C$5,6,IF($Q$2=Lists!$C$6,7))))),0)),""),IF(H70="Private motorcycle",IF($Q$2&lt;&gt;"",(VLOOKUP(VLOOKUP(A70,Lists!I:J,2,0),Average_fuel_prices!A:G,IF($Q$2=Lists!$C$2,3,IF($Q$2=Lists!$C$3,4,IF($Q$2=Lists!$C$4,5,IF($Q$2=Lists!$C$5,6,IF($Q$2=Lists!$C$6,7))))),0)),""),""))</f>
        <v/>
      </c>
      <c r="P70" s="144" t="str">
        <f t="shared" ref="P70" si="57">IF($Q$2="","",IF(H70="","",IF(H70="Private vehicle",(J70+J71)/100*$Q$4*O70,IF(H70="Private motorcycle",(J70+J71)/100*$Q$4*O70,""))))</f>
        <v/>
      </c>
      <c r="Q70" s="148"/>
      <c r="R70" s="147"/>
      <c r="S70" s="139"/>
    </row>
    <row r="71" spans="1:19" x14ac:dyDescent="0.2">
      <c r="A71" s="124"/>
      <c r="B71" s="34" t="s">
        <v>267</v>
      </c>
      <c r="C71" s="26"/>
      <c r="D71" s="27"/>
      <c r="E71" s="129"/>
      <c r="F71" s="83"/>
      <c r="G71" s="83"/>
      <c r="H71" s="115"/>
      <c r="I71" s="111"/>
      <c r="J71" s="28"/>
      <c r="K71" s="82"/>
      <c r="L71" s="89"/>
      <c r="M71" s="88"/>
      <c r="N71" s="87"/>
      <c r="O71" s="149"/>
      <c r="P71" s="144"/>
      <c r="Q71" s="148"/>
      <c r="R71" s="147"/>
      <c r="S71" s="139"/>
    </row>
    <row r="72" spans="1:19" x14ac:dyDescent="0.2">
      <c r="A72" s="124"/>
      <c r="B72" s="34" t="s">
        <v>266</v>
      </c>
      <c r="C72" s="26"/>
      <c r="D72" s="27"/>
      <c r="E72" s="129"/>
      <c r="F72" s="83"/>
      <c r="G72" s="83"/>
      <c r="H72" s="115"/>
      <c r="I72" s="111"/>
      <c r="J72" s="28"/>
      <c r="K72" s="81" t="str">
        <f>IF(D72="","",IF(G72="","",MAX(IF(D73-D72&lt;=0.25,0.25*VLOOKUP(G72,Lists!$L$2:O254,4,0)+IF(I72="No",0,IF(I72="Yes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dinner",-1*VLOOKUP(G72,Lists!$L$2:$O$194,4,0),0)))))))),IF(D73-D72&lt;=0.5,0.5*VLOOKUP(G72,Lists!$L$2:$O$194,4,0)+IF(I72="No",0,IF(I72="Yes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dinner",-1*VLOOKUP(G72,Lists!$L$2:$O$194,4,0),0)))))))))),0)))</f>
        <v/>
      </c>
      <c r="L72" s="89" t="str">
        <f>IF(G72="","",VLOOKUP(G72,Lists!L:O,3,0))</f>
        <v/>
      </c>
      <c r="M72" s="88" t="str">
        <f>IF(E72="","",IF(E72&lt;0.208333,0,IF(E72&lt;0.5,VLOOKUP("5 to 12 hours",Lists!$E$3:$F$5,2,0),IF(E72&lt;0.75,VLOOKUP("over 12 hours up to 18 hours",Lists!$E$3:$F$5,2,0),VLOOKUP("over 18 hours",Lists!$E$3:$F$5,2,0)))))</f>
        <v/>
      </c>
      <c r="N72" s="86" t="str">
        <f t="shared" ref="N72" si="58">IF(H72="","",IF(H72="Private vehicle",(J72+J73)*0.265,IF(H72="Private motorcycle",(J72+J73)*0.075,IF(H72="Company vehicle","",IF(H72="Company motorcycle","",IF(H72="Bus","",IF(H72="Train","","")))))))</f>
        <v/>
      </c>
      <c r="O72" s="149" t="str">
        <f>IF(H72="Private vehicle",IF($Q$2&lt;&gt;"",(VLOOKUP(VLOOKUP(A72,Lists!I:J,2,0),Average_fuel_prices!A:G,IF($Q$2=Lists!$C$2,3,IF($Q$2=Lists!$C$3,4,IF($Q$2=Lists!$C$4,5,IF($Q$2=Lists!$C$5,6,IF($Q$2=Lists!$C$6,7))))),0)),""),IF(H72="Private motorcycle",IF($Q$2&lt;&gt;"",(VLOOKUP(VLOOKUP(A72,Lists!I:J,2,0),Average_fuel_prices!A:G,IF($Q$2=Lists!$C$2,3,IF($Q$2=Lists!$C$3,4,IF($Q$2=Lists!$C$4,5,IF($Q$2=Lists!$C$5,6,IF($Q$2=Lists!$C$6,7))))),0)),""),""))</f>
        <v/>
      </c>
      <c r="P72" s="144" t="str">
        <f t="shared" ref="P72" si="59">IF($Q$2="","",IF(H72="","",IF(H72="Private vehicle",(J72+J73)/100*$Q$4*O72,IF(H72="Private motorcycle",(J72+J73)/100*$Q$4*O72,""))))</f>
        <v/>
      </c>
      <c r="Q72" s="148"/>
      <c r="R72" s="147"/>
      <c r="S72" s="139"/>
    </row>
    <row r="73" spans="1:19" ht="12.75" thickBot="1" x14ac:dyDescent="0.25">
      <c r="A73" s="133"/>
      <c r="B73" s="35" t="s">
        <v>267</v>
      </c>
      <c r="C73" s="29"/>
      <c r="D73" s="30"/>
      <c r="E73" s="132"/>
      <c r="F73" s="131"/>
      <c r="G73" s="131"/>
      <c r="H73" s="130"/>
      <c r="I73" s="112"/>
      <c r="J73" s="31"/>
      <c r="K73" s="82"/>
      <c r="L73" s="170"/>
      <c r="M73" s="176"/>
      <c r="N73" s="150"/>
      <c r="O73" s="153"/>
      <c r="P73" s="175"/>
      <c r="Q73" s="173"/>
      <c r="R73" s="163"/>
      <c r="S73" s="174"/>
    </row>
    <row r="74" spans="1:19" ht="11.45" customHeight="1" x14ac:dyDescent="0.2">
      <c r="A74" s="52"/>
      <c r="B74" s="53"/>
      <c r="C74" s="54"/>
      <c r="D74" s="54"/>
      <c r="E74" s="54"/>
      <c r="F74" s="54"/>
      <c r="G74" s="54"/>
      <c r="H74" s="54"/>
      <c r="I74" s="184" t="s">
        <v>283</v>
      </c>
      <c r="J74" s="185"/>
      <c r="K74" s="164">
        <f>SUM(K12:K73)</f>
        <v>0</v>
      </c>
      <c r="L74" s="168"/>
      <c r="M74" s="151">
        <f>SUM(M12:M73)</f>
        <v>0</v>
      </c>
      <c r="N74" s="151">
        <f t="shared" ref="N74:P74" si="60">SUM(N12:N73)</f>
        <v>0</v>
      </c>
      <c r="O74" s="151"/>
      <c r="P74" s="151">
        <f t="shared" si="60"/>
        <v>0</v>
      </c>
      <c r="Q74" s="151">
        <f>SUM(Q12:Q73)</f>
        <v>0</v>
      </c>
      <c r="R74" s="164">
        <f>SUM(R12:R73)</f>
        <v>0</v>
      </c>
      <c r="S74" s="172"/>
    </row>
    <row r="75" spans="1:19" ht="12" customHeight="1" thickBot="1" x14ac:dyDescent="0.25">
      <c r="A75" s="55"/>
      <c r="B75" s="53"/>
      <c r="C75" s="54"/>
      <c r="D75" s="54"/>
      <c r="E75" s="54"/>
      <c r="F75" s="54"/>
      <c r="G75" s="54"/>
      <c r="H75" s="54"/>
      <c r="I75" s="186"/>
      <c r="J75" s="187"/>
      <c r="K75" s="165"/>
      <c r="L75" s="169"/>
      <c r="M75" s="152"/>
      <c r="N75" s="152"/>
      <c r="O75" s="152"/>
      <c r="P75" s="152"/>
      <c r="Q75" s="152"/>
      <c r="R75" s="165"/>
      <c r="S75" s="167"/>
    </row>
    <row r="76" spans="1:19" ht="11.45" customHeight="1" x14ac:dyDescent="0.2">
      <c r="A76" s="56" t="s">
        <v>289</v>
      </c>
      <c r="B76" s="53"/>
      <c r="C76" s="54"/>
      <c r="D76" s="54"/>
      <c r="E76" s="54"/>
      <c r="F76" s="54"/>
      <c r="I76" s="182" t="s">
        <v>284</v>
      </c>
      <c r="J76" s="183"/>
      <c r="K76" s="166"/>
      <c r="L76" s="172"/>
      <c r="M76" s="171">
        <f>M74</f>
        <v>0</v>
      </c>
      <c r="N76" s="171">
        <f>N74</f>
        <v>0</v>
      </c>
      <c r="O76" s="171"/>
      <c r="P76" s="171">
        <f>P74</f>
        <v>0</v>
      </c>
      <c r="Q76" s="151">
        <f>Q74</f>
        <v>0</v>
      </c>
      <c r="R76" s="166"/>
      <c r="S76" s="166"/>
    </row>
    <row r="77" spans="1:19" ht="12" customHeight="1" thickBot="1" x14ac:dyDescent="0.25">
      <c r="A77" s="56"/>
      <c r="B77" s="53"/>
      <c r="C77" s="54"/>
      <c r="D77" s="54"/>
      <c r="E77" s="54"/>
      <c r="F77" s="54"/>
      <c r="G77" s="57"/>
      <c r="H77" s="57"/>
      <c r="I77" s="182"/>
      <c r="J77" s="183"/>
      <c r="K77" s="167"/>
      <c r="L77" s="167"/>
      <c r="M77" s="152"/>
      <c r="N77" s="152"/>
      <c r="O77" s="152"/>
      <c r="P77" s="152"/>
      <c r="Q77" s="152"/>
      <c r="R77" s="167"/>
      <c r="S77" s="167"/>
    </row>
    <row r="78" spans="1:19" ht="12.75" thickBot="1" x14ac:dyDescent="0.25">
      <c r="A78" s="52"/>
      <c r="B78" s="58"/>
      <c r="C78" s="59"/>
      <c r="D78" s="59"/>
      <c r="E78" s="59"/>
      <c r="F78" s="59"/>
      <c r="G78" s="59"/>
      <c r="H78" s="59"/>
      <c r="I78" s="60"/>
      <c r="J78" s="96" t="s">
        <v>288</v>
      </c>
      <c r="K78" s="96"/>
      <c r="L78" s="96"/>
      <c r="M78" s="96"/>
      <c r="N78" s="96"/>
      <c r="O78" s="96"/>
      <c r="P78" s="61"/>
      <c r="Q78" s="103"/>
      <c r="R78" s="104"/>
      <c r="S78" s="105"/>
    </row>
    <row r="79" spans="1:19" ht="13.5" customHeight="1" thickBot="1" x14ac:dyDescent="0.25">
      <c r="A79" s="177" t="s">
        <v>286</v>
      </c>
      <c r="B79" s="178"/>
      <c r="C79" s="178"/>
      <c r="D79" s="179"/>
      <c r="E79" s="177" t="s">
        <v>285</v>
      </c>
      <c r="F79" s="178"/>
      <c r="G79" s="178"/>
      <c r="H79" s="179"/>
      <c r="I79" s="60"/>
      <c r="J79" s="96"/>
      <c r="K79" s="96"/>
      <c r="L79" s="96"/>
      <c r="M79" s="96"/>
      <c r="N79" s="96"/>
      <c r="O79" s="96"/>
      <c r="P79" s="61"/>
      <c r="Q79" s="106"/>
      <c r="R79" s="107"/>
      <c r="S79" s="108"/>
    </row>
    <row r="80" spans="1:19" ht="12" customHeight="1" thickBot="1" x14ac:dyDescent="0.25">
      <c r="A80" s="62"/>
      <c r="B80" s="63"/>
      <c r="C80" s="63"/>
      <c r="D80" s="64"/>
      <c r="E80" s="62"/>
      <c r="F80" s="63"/>
      <c r="G80" s="63"/>
      <c r="H80" s="64"/>
      <c r="S80" s="65"/>
    </row>
    <row r="81" spans="1:19" x14ac:dyDescent="0.2">
      <c r="A81" s="62"/>
      <c r="B81" s="63"/>
      <c r="C81" s="63"/>
      <c r="D81" s="64"/>
      <c r="E81" s="62"/>
      <c r="F81" s="63"/>
      <c r="G81" s="63"/>
      <c r="H81" s="64"/>
      <c r="I81" s="66"/>
      <c r="J81" s="66" t="s">
        <v>287</v>
      </c>
      <c r="K81" s="61"/>
      <c r="L81" s="61"/>
      <c r="M81" s="61"/>
      <c r="N81" s="61"/>
      <c r="O81" s="61"/>
      <c r="P81" s="61"/>
      <c r="Q81" s="90">
        <f>K76+M76+N76+P76+Q76+R76-Q78</f>
        <v>0</v>
      </c>
      <c r="R81" s="91"/>
      <c r="S81" s="92"/>
    </row>
    <row r="82" spans="1:19" ht="12.75" thickBot="1" x14ac:dyDescent="0.25">
      <c r="A82" s="67"/>
      <c r="B82" s="68"/>
      <c r="C82" s="68"/>
      <c r="D82" s="69"/>
      <c r="E82" s="67"/>
      <c r="F82" s="68"/>
      <c r="G82" s="68"/>
      <c r="H82" s="69"/>
      <c r="I82" s="70"/>
      <c r="J82" s="70"/>
      <c r="K82" s="71"/>
      <c r="L82" s="71"/>
      <c r="M82" s="71"/>
      <c r="N82" s="71"/>
      <c r="O82" s="71"/>
      <c r="P82" s="71"/>
      <c r="Q82" s="93"/>
      <c r="R82" s="94"/>
      <c r="S82" s="95"/>
    </row>
    <row r="83" spans="1:19" x14ac:dyDescent="0.2">
      <c r="B83" s="54"/>
      <c r="D83" s="54"/>
      <c r="I83" s="53"/>
      <c r="J83" s="53"/>
      <c r="K83" s="53"/>
      <c r="L83" s="53"/>
      <c r="M83" s="53"/>
      <c r="N83" s="53"/>
      <c r="O83" s="53"/>
      <c r="Q83" s="53"/>
      <c r="R83" s="53"/>
      <c r="S83" s="53"/>
    </row>
    <row r="84" spans="1:19" x14ac:dyDescent="0.2">
      <c r="A84" s="54"/>
      <c r="B84" s="54"/>
      <c r="D84" s="54"/>
      <c r="I84" s="53"/>
      <c r="J84" s="53"/>
      <c r="K84" s="53"/>
      <c r="L84" s="53"/>
      <c r="M84" s="53"/>
      <c r="N84" s="53"/>
      <c r="O84" s="53"/>
      <c r="P84" s="53"/>
      <c r="Q84" s="53"/>
      <c r="R84" s="53"/>
      <c r="S84" s="53"/>
    </row>
    <row r="85" spans="1:19" x14ac:dyDescent="0.2">
      <c r="I85" s="53"/>
      <c r="J85" s="53"/>
      <c r="K85" s="53"/>
      <c r="L85" s="53"/>
      <c r="M85" s="53"/>
      <c r="N85" s="53"/>
      <c r="O85" s="53"/>
      <c r="P85" s="53"/>
      <c r="Q85" s="53"/>
      <c r="R85" s="53"/>
      <c r="S85" s="53"/>
    </row>
    <row r="86" spans="1:19" x14ac:dyDescent="0.2">
      <c r="I86" s="53"/>
      <c r="J86" s="53"/>
      <c r="K86" s="53"/>
      <c r="L86" s="53"/>
      <c r="M86" s="53"/>
      <c r="N86" s="53"/>
      <c r="O86" s="53"/>
      <c r="P86" s="53"/>
      <c r="Q86" s="53"/>
      <c r="R86" s="53"/>
      <c r="S86" s="53"/>
    </row>
    <row r="87" spans="1:19" x14ac:dyDescent="0.2">
      <c r="A87" s="72"/>
      <c r="B87" s="53"/>
      <c r="C87" s="73"/>
      <c r="D87" s="54"/>
      <c r="E87" s="73"/>
      <c r="F87" s="74"/>
      <c r="G87" s="74"/>
      <c r="H87" s="74"/>
      <c r="I87" s="53"/>
      <c r="J87" s="53"/>
      <c r="K87" s="53"/>
      <c r="L87" s="53"/>
      <c r="M87" s="53"/>
      <c r="N87" s="53"/>
      <c r="O87" s="53"/>
      <c r="P87" s="53"/>
      <c r="Q87" s="53"/>
      <c r="R87" s="53"/>
      <c r="S87" s="53"/>
    </row>
  </sheetData>
  <sheetProtection algorithmName="SHA-512" hashValue="ZSRSJe+a049iaOJamfZg2CHighNudkzyv33m6xZFsLt7q8SM8EHOe1hKa16EmN0OWiMyAEPs9XGDDi+L0XRbDA==" saltValue="bn47LD11ObLqmQfPMfPzMg==" spinCount="100000" sheet="1" objects="1" scenarios="1"/>
  <mergeCells count="522">
    <mergeCell ref="A79:D79"/>
    <mergeCell ref="E79:H79"/>
    <mergeCell ref="A1:O1"/>
    <mergeCell ref="I76:J77"/>
    <mergeCell ref="I74:J75"/>
    <mergeCell ref="L76:L77"/>
    <mergeCell ref="O76:O77"/>
    <mergeCell ref="P76:P77"/>
    <mergeCell ref="Q76:Q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R76:R77"/>
    <mergeCell ref="S76:S77"/>
    <mergeCell ref="L74:L75"/>
    <mergeCell ref="L66:L67"/>
    <mergeCell ref="L68:L69"/>
    <mergeCell ref="L70:L71"/>
    <mergeCell ref="L72:L73"/>
    <mergeCell ref="K76:K77"/>
    <mergeCell ref="M76:M77"/>
    <mergeCell ref="N76:N77"/>
    <mergeCell ref="K74:K75"/>
    <mergeCell ref="P74:P75"/>
    <mergeCell ref="Q74:Q75"/>
    <mergeCell ref="S74:S75"/>
    <mergeCell ref="Q70:Q71"/>
    <mergeCell ref="S70:S71"/>
    <mergeCell ref="Q72:Q73"/>
    <mergeCell ref="S72:S73"/>
    <mergeCell ref="P72:P73"/>
    <mergeCell ref="M70:M71"/>
    <mergeCell ref="M72:M73"/>
    <mergeCell ref="K72:K73"/>
    <mergeCell ref="M74:M75"/>
    <mergeCell ref="Q68:Q69"/>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L30:L31"/>
    <mergeCell ref="R48:R49"/>
    <mergeCell ref="R50:R51"/>
    <mergeCell ref="R52:R53"/>
    <mergeCell ref="R54:R55"/>
    <mergeCell ref="R56:R57"/>
    <mergeCell ref="R58:R59"/>
    <mergeCell ref="R60:R61"/>
    <mergeCell ref="R62:R63"/>
    <mergeCell ref="R64:R65"/>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N74:N75"/>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R46:R47"/>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48:M49"/>
    <mergeCell ref="M50:M51"/>
    <mergeCell ref="M52:M53"/>
    <mergeCell ref="M54:M55"/>
    <mergeCell ref="M56:M57"/>
    <mergeCell ref="K66:K67"/>
    <mergeCell ref="N32:N33"/>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L32:L3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M62:M63"/>
    <mergeCell ref="K26:K27"/>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N42:N43"/>
    <mergeCell ref="N44:N45"/>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18:F19"/>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L13:P13 L12:M12 O12:P12 L14:M73 O14:P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Lists!$A$1:$A$9</xm:f>
          </x14:formula1>
          <xm:sqref>I14:I15 I18:I73</xm:sqref>
        </x14:dataValidation>
        <x14:dataValidation type="list" allowBlank="1" showInputMessage="1" showErrorMessage="1" xr:uid="{0DFBB2F3-8FAF-446B-9B81-A3584A1A7C4B}">
          <x14:formula1>
            <xm:f>Lists!$A$2:$A$9</xm:f>
          </x14:formula1>
          <xm:sqref>I12:I13 I16:I17</xm:sqref>
        </x14:dataValidation>
        <x14:dataValidation type="list" allowBlank="1" showInputMessage="1" showErrorMessage="1" xr:uid="{17AD1E4D-7D64-4AEB-9CA0-18F03B7DB380}">
          <x14:formula1>
            <xm:f>Lists!$B$2:$B$8</xm:f>
          </x14:formula1>
          <xm:sqref>H12:H73</xm:sqref>
        </x14:dataValidation>
        <x14:dataValidation type="list" allowBlank="1" showInputMessage="1" showErrorMessage="1" xr:uid="{1C4574AB-F8FD-46D3-B932-C8796BE671FF}">
          <x14:formula1>
            <xm:f>Lists!$L$2:$L$194</xm:f>
          </x14:formula1>
          <xm:sqref>G12:G73</xm:sqref>
        </x14:dataValidation>
        <x14:dataValidation type="list" allowBlank="1" showInputMessage="1" showErrorMessage="1" xr:uid="{2C3C09D0-1D26-49E9-B575-7F27BAFE9E85}">
          <x14:formula1>
            <xm:f>Lists!$C$2:$C$6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35"/>
  <sheetViews>
    <sheetView workbookViewId="0">
      <pane ySplit="2" topLeftCell="A3" activePane="bottomLeft" state="frozen"/>
      <selection pane="bottomLeft" sqref="A1:A1048576"/>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8" t="s">
        <v>315</v>
      </c>
      <c r="C1" s="189"/>
      <c r="D1" s="189"/>
      <c r="E1" s="189"/>
      <c r="F1" s="189"/>
      <c r="G1" s="189"/>
    </row>
    <row r="2" spans="1:7" ht="26.25" thickBot="1" x14ac:dyDescent="0.25">
      <c r="B2" s="6" t="s">
        <v>65</v>
      </c>
      <c r="C2" s="7" t="s">
        <v>66</v>
      </c>
      <c r="D2" s="7" t="s">
        <v>67</v>
      </c>
      <c r="E2" s="14" t="s">
        <v>1</v>
      </c>
      <c r="F2" s="7" t="s">
        <v>68</v>
      </c>
      <c r="G2" s="7" t="s">
        <v>2</v>
      </c>
    </row>
    <row r="3" spans="1:7" ht="13.5" thickBot="1" x14ac:dyDescent="0.25">
      <c r="A3" s="5">
        <v>243</v>
      </c>
      <c r="B3" s="4" t="s">
        <v>291</v>
      </c>
      <c r="C3" s="4">
        <v>1.5489999999999999</v>
      </c>
      <c r="D3" s="4">
        <v>1.754</v>
      </c>
      <c r="E3" s="4">
        <v>0.71899999999999997</v>
      </c>
      <c r="F3" s="4">
        <v>1.4590000000000001</v>
      </c>
      <c r="G3" s="4">
        <v>1.6020000000000001</v>
      </c>
    </row>
    <row r="4" spans="1:7" ht="13.5" thickBot="1" x14ac:dyDescent="0.25">
      <c r="A4" s="5">
        <v>244</v>
      </c>
      <c r="B4" s="4" t="s">
        <v>292</v>
      </c>
      <c r="C4" s="4">
        <v>1.5289999999999999</v>
      </c>
      <c r="D4" s="4">
        <v>1.7370000000000001</v>
      </c>
      <c r="E4" s="4">
        <v>0.71899999999999997</v>
      </c>
      <c r="F4" s="4">
        <v>1.4430000000000001</v>
      </c>
      <c r="G4" s="4">
        <v>1.6020000000000001</v>
      </c>
    </row>
    <row r="5" spans="1:7" ht="13.5" thickBot="1" x14ac:dyDescent="0.25">
      <c r="A5" s="5">
        <v>245</v>
      </c>
      <c r="B5" s="4" t="s">
        <v>293</v>
      </c>
      <c r="C5" s="4">
        <v>1.516</v>
      </c>
      <c r="D5" s="4">
        <v>1.716</v>
      </c>
      <c r="E5" s="4">
        <v>0.71699999999999997</v>
      </c>
      <c r="F5" s="4">
        <v>1.4279999999999999</v>
      </c>
      <c r="G5" s="4">
        <v>1.601</v>
      </c>
    </row>
    <row r="6" spans="1:7" ht="13.5" thickBot="1" x14ac:dyDescent="0.25">
      <c r="A6" s="5">
        <v>246</v>
      </c>
      <c r="B6" s="4" t="s">
        <v>294</v>
      </c>
      <c r="C6" s="4">
        <v>1.4770000000000001</v>
      </c>
      <c r="D6" s="4">
        <v>1.669</v>
      </c>
      <c r="E6" s="4">
        <v>0.71599999999999997</v>
      </c>
      <c r="F6" s="4">
        <v>1.403</v>
      </c>
      <c r="G6" s="4">
        <v>1.6020000000000001</v>
      </c>
    </row>
    <row r="7" spans="1:7" ht="13.5" thickBot="1" x14ac:dyDescent="0.25">
      <c r="A7" s="5">
        <v>247</v>
      </c>
      <c r="B7" s="4" t="s">
        <v>295</v>
      </c>
      <c r="C7" s="4">
        <v>1.4770000000000001</v>
      </c>
      <c r="D7" s="4">
        <v>1.6879999999999999</v>
      </c>
      <c r="E7" s="4">
        <v>0.71499999999999997</v>
      </c>
      <c r="F7" s="4">
        <v>1.4019999999999999</v>
      </c>
      <c r="G7" s="4">
        <v>1.552</v>
      </c>
    </row>
    <row r="8" spans="1:7" ht="13.5" thickBot="1" x14ac:dyDescent="0.25">
      <c r="A8" s="5">
        <v>248</v>
      </c>
      <c r="B8" s="4" t="s">
        <v>296</v>
      </c>
      <c r="C8" s="4">
        <v>1.4750000000000001</v>
      </c>
      <c r="D8" s="4">
        <v>1.6870000000000001</v>
      </c>
      <c r="E8" s="4">
        <v>0.71499999999999997</v>
      </c>
      <c r="F8" s="4">
        <v>1.401</v>
      </c>
      <c r="G8" s="4">
        <v>1.552</v>
      </c>
    </row>
    <row r="9" spans="1:7" ht="13.5" thickBot="1" x14ac:dyDescent="0.25">
      <c r="A9" s="5">
        <v>249</v>
      </c>
      <c r="B9" s="4" t="s">
        <v>297</v>
      </c>
      <c r="C9" s="4">
        <v>1.4770000000000001</v>
      </c>
      <c r="D9" s="4">
        <v>1.6879999999999999</v>
      </c>
      <c r="E9" s="4">
        <v>0.71399999999999997</v>
      </c>
      <c r="F9" s="4">
        <v>1.4019999999999999</v>
      </c>
      <c r="G9" s="4">
        <v>1.5529999999999999</v>
      </c>
    </row>
    <row r="10" spans="1:7" ht="13.5" thickBot="1" x14ac:dyDescent="0.25">
      <c r="A10" s="5">
        <v>250</v>
      </c>
      <c r="B10" s="4" t="s">
        <v>298</v>
      </c>
      <c r="C10" s="4">
        <v>1.4950000000000001</v>
      </c>
      <c r="D10" s="4">
        <v>1.71</v>
      </c>
      <c r="E10" s="4">
        <v>0.73899999999999999</v>
      </c>
      <c r="F10" s="4">
        <v>1.42</v>
      </c>
      <c r="G10" s="4">
        <v>1.552</v>
      </c>
    </row>
    <row r="11" spans="1:7" ht="13.5" thickBot="1" x14ac:dyDescent="0.25">
      <c r="A11" s="5">
        <v>251</v>
      </c>
      <c r="B11" s="4" t="s">
        <v>299</v>
      </c>
      <c r="C11" s="4">
        <v>1.518</v>
      </c>
      <c r="D11" s="4">
        <v>1.7230000000000001</v>
      </c>
      <c r="E11" s="4">
        <v>0.73599999999999999</v>
      </c>
      <c r="F11" s="4">
        <v>1.4239999999999999</v>
      </c>
      <c r="G11" s="4">
        <v>1.552</v>
      </c>
    </row>
    <row r="12" spans="1:7" ht="13.5" thickBot="1" x14ac:dyDescent="0.25">
      <c r="A12" s="5">
        <v>252</v>
      </c>
      <c r="B12" s="4" t="s">
        <v>300</v>
      </c>
      <c r="C12" s="4">
        <v>1.516</v>
      </c>
      <c r="D12" s="4">
        <v>1.72</v>
      </c>
      <c r="E12" s="4">
        <v>0.73199999999999998</v>
      </c>
      <c r="F12" s="4">
        <v>1.4179999999999999</v>
      </c>
      <c r="G12" s="4">
        <v>1.5529999999999999</v>
      </c>
    </row>
    <row r="13" spans="1:7" ht="13.5" thickBot="1" x14ac:dyDescent="0.25">
      <c r="A13" s="5">
        <v>253</v>
      </c>
      <c r="B13" s="4" t="s">
        <v>301</v>
      </c>
      <c r="C13" s="4">
        <v>1.4990000000000001</v>
      </c>
      <c r="D13" s="4">
        <v>1.708</v>
      </c>
      <c r="E13" s="4">
        <v>0.73599999999999999</v>
      </c>
      <c r="F13" s="4">
        <v>1.4219999999999999</v>
      </c>
      <c r="G13" s="4">
        <v>1.5529999999999999</v>
      </c>
    </row>
    <row r="14" spans="1:7" ht="13.5" thickBot="1" x14ac:dyDescent="0.25">
      <c r="A14" s="5">
        <v>254</v>
      </c>
      <c r="B14" s="4" t="s">
        <v>302</v>
      </c>
      <c r="C14" s="4">
        <v>1.496</v>
      </c>
      <c r="D14" s="4">
        <v>1.702</v>
      </c>
      <c r="E14" s="4">
        <v>0.73599999999999999</v>
      </c>
      <c r="F14" s="4">
        <v>1.421</v>
      </c>
      <c r="G14" s="4">
        <v>1.552</v>
      </c>
    </row>
    <row r="15" spans="1:7" ht="13.5" thickBot="1" x14ac:dyDescent="0.25">
      <c r="A15" s="5">
        <v>255</v>
      </c>
      <c r="B15" s="4" t="s">
        <v>303</v>
      </c>
      <c r="C15" s="4">
        <v>1.504</v>
      </c>
      <c r="D15" s="4">
        <v>1.7110000000000001</v>
      </c>
      <c r="E15" s="4">
        <v>0.749</v>
      </c>
      <c r="F15" s="4">
        <v>1.4410000000000001</v>
      </c>
      <c r="G15" s="4">
        <v>1.5529999999999999</v>
      </c>
    </row>
    <row r="16" spans="1:7" ht="13.5" thickBot="1" x14ac:dyDescent="0.25">
      <c r="A16" s="5">
        <v>256</v>
      </c>
      <c r="B16" s="4" t="s">
        <v>304</v>
      </c>
      <c r="C16" s="4">
        <v>1.506</v>
      </c>
      <c r="D16" s="4">
        <v>1.7130000000000001</v>
      </c>
      <c r="E16" s="4">
        <v>0.752</v>
      </c>
      <c r="F16" s="4">
        <v>1.46</v>
      </c>
      <c r="G16" s="4">
        <v>1.552</v>
      </c>
    </row>
    <row r="17" spans="1:7" ht="13.5" thickBot="1" x14ac:dyDescent="0.25">
      <c r="A17" s="5">
        <v>257</v>
      </c>
      <c r="B17" s="4" t="s">
        <v>305</v>
      </c>
      <c r="C17" s="4">
        <v>1.5209999999999999</v>
      </c>
      <c r="D17" s="4">
        <v>1.7230000000000001</v>
      </c>
      <c r="E17" s="4">
        <v>0.752</v>
      </c>
      <c r="F17" s="4">
        <v>1.4790000000000001</v>
      </c>
      <c r="G17" s="4">
        <v>1.552</v>
      </c>
    </row>
    <row r="18" spans="1:7" ht="13.5" thickBot="1" x14ac:dyDescent="0.25">
      <c r="A18" s="5">
        <v>258</v>
      </c>
      <c r="B18" s="4" t="s">
        <v>306</v>
      </c>
      <c r="C18" s="4">
        <v>1.5069999999999999</v>
      </c>
      <c r="D18" s="4">
        <v>1.702</v>
      </c>
      <c r="E18" s="4">
        <v>0.752</v>
      </c>
      <c r="F18" s="4">
        <v>1.4590000000000001</v>
      </c>
      <c r="G18" s="4">
        <v>1.552</v>
      </c>
    </row>
    <row r="19" spans="1:7" ht="13.5" thickBot="1" x14ac:dyDescent="0.25">
      <c r="A19" s="5">
        <v>259</v>
      </c>
      <c r="B19" s="4" t="s">
        <v>307</v>
      </c>
      <c r="C19" s="4">
        <v>1.5049999999999999</v>
      </c>
      <c r="D19" s="4">
        <v>1.7</v>
      </c>
      <c r="E19" s="4">
        <v>0.753</v>
      </c>
      <c r="F19" s="4">
        <v>1.4590000000000001</v>
      </c>
      <c r="G19" s="4">
        <v>1.552</v>
      </c>
    </row>
    <row r="20" spans="1:7" ht="13.5" thickBot="1" x14ac:dyDescent="0.25">
      <c r="A20" s="5">
        <v>260</v>
      </c>
      <c r="B20" s="4" t="s">
        <v>308</v>
      </c>
      <c r="C20" s="4">
        <v>1.524</v>
      </c>
      <c r="D20" s="4">
        <v>1.716</v>
      </c>
      <c r="E20" s="4">
        <v>0.746</v>
      </c>
      <c r="F20" s="4">
        <v>1.4770000000000001</v>
      </c>
      <c r="G20" s="4">
        <v>1.5509999999999999</v>
      </c>
    </row>
    <row r="21" spans="1:7" ht="13.5" thickBot="1" x14ac:dyDescent="0.25">
      <c r="A21" s="5">
        <v>261</v>
      </c>
      <c r="B21" s="4" t="s">
        <v>309</v>
      </c>
      <c r="C21" s="4">
        <v>1.524</v>
      </c>
      <c r="D21" s="4">
        <v>1.718</v>
      </c>
      <c r="E21" s="4">
        <v>0.748</v>
      </c>
      <c r="F21" s="4">
        <v>1.474</v>
      </c>
      <c r="G21" s="4">
        <v>1.5509999999999999</v>
      </c>
    </row>
    <row r="22" spans="1:7" ht="13.5" thickBot="1" x14ac:dyDescent="0.25">
      <c r="A22" s="5">
        <v>262</v>
      </c>
      <c r="B22" s="4" t="s">
        <v>310</v>
      </c>
      <c r="C22" s="4">
        <v>1.5609999999999999</v>
      </c>
      <c r="D22" s="4">
        <v>1.764</v>
      </c>
      <c r="E22" s="4">
        <v>0.76800000000000002</v>
      </c>
      <c r="F22" s="4">
        <v>1.5089999999999999</v>
      </c>
      <c r="G22" s="4">
        <v>1.631</v>
      </c>
    </row>
    <row r="23" spans="1:7" ht="13.5" thickBot="1" x14ac:dyDescent="0.25">
      <c r="A23" s="5">
        <v>263</v>
      </c>
      <c r="B23" s="4" t="s">
        <v>311</v>
      </c>
      <c r="C23" s="4">
        <v>1.5629999999999999</v>
      </c>
      <c r="D23" s="4">
        <v>1.7669999999999999</v>
      </c>
      <c r="E23" s="4">
        <v>0.77100000000000002</v>
      </c>
      <c r="F23" s="4">
        <v>1.514</v>
      </c>
      <c r="G23" s="4">
        <v>1.631</v>
      </c>
    </row>
    <row r="24" spans="1:7" ht="13.5" thickBot="1" x14ac:dyDescent="0.25">
      <c r="A24" s="5">
        <v>264</v>
      </c>
      <c r="B24" s="4" t="s">
        <v>312</v>
      </c>
      <c r="C24" s="4">
        <v>1.5940000000000001</v>
      </c>
      <c r="D24" s="4">
        <v>1.806</v>
      </c>
      <c r="E24" s="4">
        <v>0.76600000000000001</v>
      </c>
      <c r="F24" s="4">
        <v>1.546</v>
      </c>
      <c r="G24" s="4">
        <v>1.631</v>
      </c>
    </row>
    <row r="25" spans="1:7" ht="13.5" thickBot="1" x14ac:dyDescent="0.25">
      <c r="A25" s="5">
        <v>265</v>
      </c>
      <c r="B25" s="4" t="s">
        <v>313</v>
      </c>
      <c r="C25" s="4">
        <v>1.6120000000000001</v>
      </c>
      <c r="D25" s="4">
        <v>1.8149999999999999</v>
      </c>
      <c r="E25" s="4">
        <v>0.76600000000000001</v>
      </c>
      <c r="F25" s="4">
        <v>1.5680000000000001</v>
      </c>
      <c r="G25" s="4">
        <v>1.631</v>
      </c>
    </row>
    <row r="26" spans="1:7" ht="13.5" thickBot="1" x14ac:dyDescent="0.25">
      <c r="A26" s="5">
        <v>266</v>
      </c>
      <c r="B26" s="4" t="s">
        <v>314</v>
      </c>
      <c r="C26" s="4">
        <v>1.589</v>
      </c>
      <c r="D26" s="4">
        <v>1.7889999999999999</v>
      </c>
      <c r="E26" s="4">
        <v>0.76300000000000001</v>
      </c>
      <c r="F26" s="4">
        <v>1.5489999999999999</v>
      </c>
      <c r="G26" s="4">
        <v>1.631</v>
      </c>
    </row>
    <row r="27" spans="1:7" ht="13.5" thickBot="1" x14ac:dyDescent="0.25">
      <c r="A27" s="5">
        <v>267</v>
      </c>
      <c r="B27" s="4" t="s">
        <v>316</v>
      </c>
      <c r="C27" s="4">
        <v>1.587</v>
      </c>
      <c r="D27" s="4">
        <v>1.792</v>
      </c>
      <c r="E27" s="4">
        <v>0.76300000000000001</v>
      </c>
      <c r="F27" s="4">
        <v>1.5489999999999999</v>
      </c>
      <c r="G27" s="4">
        <v>1.661</v>
      </c>
    </row>
    <row r="28" spans="1:7" ht="13.5" thickBot="1" x14ac:dyDescent="0.25">
      <c r="A28" s="5">
        <v>268</v>
      </c>
      <c r="B28" s="4" t="s">
        <v>317</v>
      </c>
      <c r="C28" s="4">
        <v>1.5860000000000001</v>
      </c>
      <c r="D28" s="4">
        <v>1.79</v>
      </c>
      <c r="E28" s="4">
        <v>0.76500000000000001</v>
      </c>
      <c r="F28" s="4">
        <v>1.546</v>
      </c>
      <c r="G28" s="4">
        <v>1.6619999999999999</v>
      </c>
    </row>
    <row r="29" spans="1:7" ht="13.5" thickBot="1" x14ac:dyDescent="0.25">
      <c r="A29" s="5">
        <v>269</v>
      </c>
      <c r="B29" s="4" t="s">
        <v>318</v>
      </c>
      <c r="C29" s="4">
        <v>1.587</v>
      </c>
      <c r="D29" s="4">
        <v>1.7869999999999999</v>
      </c>
      <c r="E29" s="4">
        <v>0.76500000000000001</v>
      </c>
      <c r="F29" s="4">
        <v>1.5469999999999999</v>
      </c>
      <c r="G29" s="4">
        <v>1.661</v>
      </c>
    </row>
    <row r="30" spans="1:7" ht="13.5" thickBot="1" x14ac:dyDescent="0.25">
      <c r="A30" s="5">
        <v>270</v>
      </c>
      <c r="B30" s="4" t="s">
        <v>319</v>
      </c>
      <c r="C30" s="4">
        <v>1.573</v>
      </c>
      <c r="D30" s="4">
        <v>1.7809999999999999</v>
      </c>
      <c r="E30" s="4">
        <v>0.77500000000000002</v>
      </c>
      <c r="F30" s="4">
        <v>1.5509999999999999</v>
      </c>
      <c r="G30" s="4">
        <v>1.6619999999999999</v>
      </c>
    </row>
    <row r="31" spans="1:7" ht="13.5" thickBot="1" x14ac:dyDescent="0.25">
      <c r="A31" s="5">
        <v>271</v>
      </c>
      <c r="B31" s="4" t="s">
        <v>320</v>
      </c>
      <c r="C31" s="4">
        <v>1.5429999999999999</v>
      </c>
      <c r="D31" s="4">
        <v>1.778</v>
      </c>
      <c r="E31" s="4">
        <v>0.77700000000000002</v>
      </c>
      <c r="F31" s="4">
        <v>1.522</v>
      </c>
      <c r="G31" s="4">
        <v>1.663</v>
      </c>
    </row>
    <row r="32" spans="1:7" ht="13.5" thickBot="1" x14ac:dyDescent="0.25">
      <c r="A32" s="5">
        <v>272</v>
      </c>
      <c r="B32" s="4" t="s">
        <v>321</v>
      </c>
      <c r="C32" s="4">
        <v>1.506</v>
      </c>
      <c r="D32" s="4">
        <v>1.716</v>
      </c>
      <c r="E32" s="4">
        <v>0.77200000000000002</v>
      </c>
      <c r="F32" s="4">
        <v>1.4830000000000001</v>
      </c>
      <c r="G32" s="4">
        <v>1.6619999999999999</v>
      </c>
    </row>
    <row r="33" spans="1:7" ht="13.5" thickBot="1" x14ac:dyDescent="0.25">
      <c r="A33" s="5">
        <v>273</v>
      </c>
      <c r="B33" s="4" t="s">
        <v>322</v>
      </c>
      <c r="C33" s="4">
        <v>1.506</v>
      </c>
      <c r="D33" s="4">
        <v>1.716</v>
      </c>
      <c r="E33" s="4">
        <v>0.77300000000000002</v>
      </c>
      <c r="F33" s="4">
        <v>1.48</v>
      </c>
      <c r="G33" s="4">
        <v>1.663</v>
      </c>
    </row>
    <row r="34" spans="1:7" ht="13.5" thickBot="1" x14ac:dyDescent="0.25">
      <c r="A34" s="5">
        <v>274</v>
      </c>
      <c r="B34" s="4" t="s">
        <v>323</v>
      </c>
      <c r="C34" s="4">
        <v>1.52</v>
      </c>
      <c r="D34" s="4">
        <v>1.736</v>
      </c>
      <c r="E34" s="4">
        <v>0.76900000000000002</v>
      </c>
      <c r="F34" s="4">
        <v>1.4790000000000001</v>
      </c>
      <c r="G34" s="4">
        <v>1.651</v>
      </c>
    </row>
    <row r="35" spans="1:7" ht="13.5" thickBot="1" x14ac:dyDescent="0.25">
      <c r="A35" s="5">
        <v>275</v>
      </c>
      <c r="B35" s="4" t="s">
        <v>324</v>
      </c>
      <c r="C35" s="4">
        <v>1.55</v>
      </c>
      <c r="D35" s="4">
        <v>1.762</v>
      </c>
      <c r="E35" s="4">
        <v>0.76100000000000001</v>
      </c>
      <c r="F35" s="4">
        <v>1.4930000000000001</v>
      </c>
      <c r="G35" s="4">
        <v>1.661</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28.28515625" style="1" customWidth="1"/>
    <col min="16" max="16384" width="9.140625" style="1"/>
  </cols>
  <sheetData>
    <row r="1" spans="1:15" ht="13.15" customHeight="1" x14ac:dyDescent="0.2">
      <c r="A1" s="12" t="s">
        <v>69</v>
      </c>
      <c r="B1" s="13" t="s">
        <v>70</v>
      </c>
      <c r="C1" s="15" t="s">
        <v>71</v>
      </c>
      <c r="E1" s="190" t="s">
        <v>72</v>
      </c>
      <c r="F1" s="190"/>
      <c r="L1" s="21" t="s">
        <v>73</v>
      </c>
      <c r="M1" s="22" t="s">
        <v>74</v>
      </c>
      <c r="N1" s="22" t="s">
        <v>75</v>
      </c>
      <c r="O1" s="22" t="s">
        <v>76</v>
      </c>
    </row>
    <row r="2" spans="1:15" ht="13.15" customHeight="1" x14ac:dyDescent="0.2">
      <c r="A2" s="2" t="s">
        <v>77</v>
      </c>
      <c r="B2" s="3" t="s">
        <v>78</v>
      </c>
      <c r="C2" s="1" t="s">
        <v>79</v>
      </c>
      <c r="E2" s="8" t="s">
        <v>80</v>
      </c>
      <c r="F2" s="32" t="s">
        <v>81</v>
      </c>
      <c r="I2" s="11">
        <v>43829</v>
      </c>
      <c r="J2" s="1">
        <v>1</v>
      </c>
      <c r="L2" s="20" t="s">
        <v>82</v>
      </c>
      <c r="M2" s="16" t="s">
        <v>5</v>
      </c>
      <c r="N2" s="16" t="s">
        <v>6</v>
      </c>
      <c r="O2" s="16">
        <v>32</v>
      </c>
    </row>
    <row r="3" spans="1:15" x14ac:dyDescent="0.2">
      <c r="A3" s="2" t="s">
        <v>290</v>
      </c>
      <c r="B3" s="3" t="s">
        <v>83</v>
      </c>
      <c r="C3" s="1" t="s">
        <v>84</v>
      </c>
      <c r="E3" t="s">
        <v>85</v>
      </c>
      <c r="F3" s="10">
        <v>8.3000000000000007</v>
      </c>
      <c r="I3" s="11">
        <v>43830</v>
      </c>
      <c r="J3" s="1">
        <v>1</v>
      </c>
      <c r="L3" s="20" t="s">
        <v>86</v>
      </c>
      <c r="M3" s="17" t="s">
        <v>5</v>
      </c>
      <c r="N3" s="17" t="s">
        <v>6</v>
      </c>
      <c r="O3" s="17">
        <v>33</v>
      </c>
    </row>
    <row r="4" spans="1:15" ht="25.5" customHeight="1" x14ac:dyDescent="0.2">
      <c r="A4" s="2" t="s">
        <v>87</v>
      </c>
      <c r="B4" s="3" t="s">
        <v>88</v>
      </c>
      <c r="C4" s="1" t="s">
        <v>3</v>
      </c>
      <c r="E4" s="1" t="s">
        <v>89</v>
      </c>
      <c r="F4" s="10">
        <v>12.3</v>
      </c>
      <c r="I4" s="11">
        <v>43831</v>
      </c>
      <c r="J4" s="1">
        <v>1</v>
      </c>
      <c r="L4" s="20" t="s">
        <v>90</v>
      </c>
      <c r="M4" s="17" t="s">
        <v>7</v>
      </c>
      <c r="N4" s="17" t="s">
        <v>91</v>
      </c>
      <c r="O4" s="17">
        <v>42</v>
      </c>
    </row>
    <row r="5" spans="1:15" x14ac:dyDescent="0.2">
      <c r="A5" s="2" t="s">
        <v>92</v>
      </c>
      <c r="B5" s="3" t="s">
        <v>93</v>
      </c>
      <c r="C5" s="1" t="s">
        <v>94</v>
      </c>
      <c r="E5" s="9" t="s">
        <v>95</v>
      </c>
      <c r="F5" s="10">
        <v>18.399999999999999</v>
      </c>
      <c r="I5" s="11">
        <v>43832</v>
      </c>
      <c r="J5" s="1">
        <v>1</v>
      </c>
      <c r="L5" s="20" t="s">
        <v>8</v>
      </c>
      <c r="M5" s="17" t="s">
        <v>5</v>
      </c>
      <c r="N5" s="17" t="s">
        <v>6</v>
      </c>
      <c r="O5" s="17">
        <v>42</v>
      </c>
    </row>
    <row r="6" spans="1:15" x14ac:dyDescent="0.2">
      <c r="A6" s="2" t="s">
        <v>96</v>
      </c>
      <c r="B6" s="1" t="s">
        <v>97</v>
      </c>
      <c r="C6" s="1" t="s">
        <v>4</v>
      </c>
      <c r="I6" s="11">
        <v>43833</v>
      </c>
      <c r="J6" s="1">
        <v>1</v>
      </c>
      <c r="L6" s="20" t="s">
        <v>9</v>
      </c>
      <c r="M6" s="17" t="s">
        <v>5</v>
      </c>
      <c r="N6" s="17" t="s">
        <v>6</v>
      </c>
      <c r="O6" s="17">
        <v>40</v>
      </c>
    </row>
    <row r="7" spans="1:15" ht="25.5" customHeight="1" x14ac:dyDescent="0.2">
      <c r="A7" s="2" t="s">
        <v>98</v>
      </c>
      <c r="B7" s="3" t="s">
        <v>99</v>
      </c>
      <c r="I7" s="11">
        <v>43834</v>
      </c>
      <c r="J7" s="1">
        <v>1</v>
      </c>
      <c r="L7" s="20" t="s">
        <v>100</v>
      </c>
      <c r="M7" s="17" t="s">
        <v>7</v>
      </c>
      <c r="N7" s="17" t="s">
        <v>91</v>
      </c>
      <c r="O7" s="17">
        <v>52</v>
      </c>
    </row>
    <row r="8" spans="1:15" x14ac:dyDescent="0.2">
      <c r="A8" s="2" t="s">
        <v>101</v>
      </c>
      <c r="B8" s="1" t="s">
        <v>102</v>
      </c>
      <c r="I8" s="11">
        <v>43835</v>
      </c>
      <c r="J8" s="1">
        <v>1</v>
      </c>
      <c r="L8" s="20" t="s">
        <v>103</v>
      </c>
      <c r="M8" s="17" t="s">
        <v>5</v>
      </c>
      <c r="N8" s="17" t="s">
        <v>6</v>
      </c>
      <c r="O8" s="17">
        <v>37</v>
      </c>
    </row>
    <row r="9" spans="1:15" x14ac:dyDescent="0.2">
      <c r="A9" s="2" t="s">
        <v>104</v>
      </c>
      <c r="I9" s="11">
        <v>43836</v>
      </c>
      <c r="J9" s="1">
        <v>2</v>
      </c>
      <c r="L9" s="20" t="s">
        <v>105</v>
      </c>
      <c r="M9" s="17" t="s">
        <v>5</v>
      </c>
      <c r="N9" s="17" t="s">
        <v>6</v>
      </c>
      <c r="O9" s="17">
        <v>27</v>
      </c>
    </row>
    <row r="10" spans="1:15" ht="25.5" x14ac:dyDescent="0.2">
      <c r="I10" s="11">
        <v>43837</v>
      </c>
      <c r="J10" s="1">
        <v>2</v>
      </c>
      <c r="L10" s="20" t="s">
        <v>106</v>
      </c>
      <c r="M10" s="17" t="s">
        <v>10</v>
      </c>
      <c r="N10" s="17" t="s">
        <v>107</v>
      </c>
      <c r="O10" s="17">
        <v>74</v>
      </c>
    </row>
    <row r="11" spans="1:15" x14ac:dyDescent="0.2">
      <c r="I11" s="11">
        <v>43838</v>
      </c>
      <c r="J11" s="1">
        <v>2</v>
      </c>
      <c r="L11" s="18" t="s">
        <v>108</v>
      </c>
      <c r="M11" s="17" t="s">
        <v>5</v>
      </c>
      <c r="N11" s="17" t="s">
        <v>6</v>
      </c>
      <c r="O11" s="17">
        <v>28</v>
      </c>
    </row>
    <row r="12" spans="1:15" ht="25.5" customHeight="1" x14ac:dyDescent="0.2">
      <c r="I12" s="11">
        <v>43839</v>
      </c>
      <c r="J12" s="1">
        <v>2</v>
      </c>
      <c r="L12" s="20" t="s">
        <v>109</v>
      </c>
      <c r="M12" s="17" t="s">
        <v>7</v>
      </c>
      <c r="N12" s="17" t="s">
        <v>91</v>
      </c>
      <c r="O12" s="17">
        <v>47</v>
      </c>
    </row>
    <row r="13" spans="1:15" x14ac:dyDescent="0.2">
      <c r="I13" s="11">
        <v>43840</v>
      </c>
      <c r="J13" s="1">
        <v>2</v>
      </c>
      <c r="L13" s="20" t="s">
        <v>110</v>
      </c>
      <c r="M13" s="17" t="s">
        <v>5</v>
      </c>
      <c r="N13" s="17" t="s">
        <v>6</v>
      </c>
      <c r="O13" s="17">
        <v>39</v>
      </c>
    </row>
    <row r="14" spans="1:15" x14ac:dyDescent="0.2">
      <c r="I14" s="11">
        <v>43841</v>
      </c>
      <c r="J14" s="1">
        <v>2</v>
      </c>
      <c r="L14" s="20" t="s">
        <v>111</v>
      </c>
      <c r="M14" s="17" t="s">
        <v>5</v>
      </c>
      <c r="N14" s="17" t="s">
        <v>6</v>
      </c>
      <c r="O14" s="17">
        <v>36</v>
      </c>
    </row>
    <row r="15" spans="1:15" ht="25.5" customHeight="1" x14ac:dyDescent="0.2">
      <c r="I15" s="11">
        <v>43842</v>
      </c>
      <c r="J15" s="1">
        <v>2</v>
      </c>
      <c r="L15" s="20" t="s">
        <v>11</v>
      </c>
      <c r="M15" s="17" t="s">
        <v>7</v>
      </c>
      <c r="N15" s="17" t="s">
        <v>91</v>
      </c>
      <c r="O15" s="17">
        <v>54</v>
      </c>
    </row>
    <row r="16" spans="1:15" x14ac:dyDescent="0.2">
      <c r="I16" s="11">
        <v>43843</v>
      </c>
      <c r="J16" s="1">
        <v>3</v>
      </c>
      <c r="L16" s="20" t="s">
        <v>112</v>
      </c>
      <c r="M16" s="17" t="s">
        <v>5</v>
      </c>
      <c r="N16" s="17" t="s">
        <v>6</v>
      </c>
      <c r="O16" s="17">
        <v>45</v>
      </c>
    </row>
    <row r="17" spans="9:15" ht="25.5" customHeight="1" x14ac:dyDescent="0.2">
      <c r="I17" s="11">
        <v>43844</v>
      </c>
      <c r="J17" s="1">
        <v>3</v>
      </c>
      <c r="L17" s="20" t="s">
        <v>12</v>
      </c>
      <c r="M17" s="17" t="s">
        <v>7</v>
      </c>
      <c r="N17" s="17" t="s">
        <v>91</v>
      </c>
      <c r="O17" s="17">
        <v>45</v>
      </c>
    </row>
    <row r="18" spans="9:15" ht="25.5" customHeight="1" x14ac:dyDescent="0.2">
      <c r="I18" s="11">
        <v>43845</v>
      </c>
      <c r="J18" s="1">
        <v>3</v>
      </c>
      <c r="L18" s="18" t="s">
        <v>13</v>
      </c>
      <c r="M18" s="17" t="s">
        <v>7</v>
      </c>
      <c r="N18" s="17" t="s">
        <v>91</v>
      </c>
      <c r="O18" s="17">
        <v>47</v>
      </c>
    </row>
    <row r="19" spans="9:15" x14ac:dyDescent="0.2">
      <c r="I19" s="11">
        <v>43846</v>
      </c>
      <c r="J19" s="1">
        <v>3</v>
      </c>
      <c r="L19" s="20" t="s">
        <v>113</v>
      </c>
      <c r="M19" s="17" t="s">
        <v>5</v>
      </c>
      <c r="N19" s="17" t="s">
        <v>6</v>
      </c>
      <c r="O19" s="17">
        <v>30</v>
      </c>
    </row>
    <row r="20" spans="9:15" x14ac:dyDescent="0.2">
      <c r="I20" s="11">
        <v>43847</v>
      </c>
      <c r="J20" s="1">
        <v>3</v>
      </c>
      <c r="L20" s="20" t="s">
        <v>114</v>
      </c>
      <c r="M20" s="17" t="s">
        <v>5</v>
      </c>
      <c r="N20" s="17" t="s">
        <v>6</v>
      </c>
      <c r="O20" s="17">
        <v>39</v>
      </c>
    </row>
    <row r="21" spans="9:15" x14ac:dyDescent="0.2">
      <c r="I21" s="11">
        <v>43848</v>
      </c>
      <c r="J21" s="1">
        <v>3</v>
      </c>
      <c r="L21" s="20" t="s">
        <v>115</v>
      </c>
      <c r="M21" s="17" t="s">
        <v>5</v>
      </c>
      <c r="N21" s="17" t="s">
        <v>6</v>
      </c>
      <c r="O21" s="17">
        <v>32</v>
      </c>
    </row>
    <row r="22" spans="9:15" x14ac:dyDescent="0.2">
      <c r="I22" s="11">
        <v>43849</v>
      </c>
      <c r="J22" s="1">
        <v>3</v>
      </c>
      <c r="L22" s="20" t="s">
        <v>116</v>
      </c>
      <c r="M22" s="17" t="s">
        <v>5</v>
      </c>
      <c r="N22" s="17" t="s">
        <v>6</v>
      </c>
      <c r="O22" s="17">
        <v>40</v>
      </c>
    </row>
    <row r="23" spans="9:15" x14ac:dyDescent="0.2">
      <c r="I23" s="11">
        <v>43850</v>
      </c>
      <c r="J23" s="1">
        <v>4</v>
      </c>
      <c r="L23" s="20" t="s">
        <v>14</v>
      </c>
      <c r="M23" s="17" t="s">
        <v>5</v>
      </c>
      <c r="N23" s="17" t="s">
        <v>6</v>
      </c>
      <c r="O23" s="17">
        <v>33</v>
      </c>
    </row>
    <row r="24" spans="9:15" x14ac:dyDescent="0.2">
      <c r="I24" s="11">
        <v>43851</v>
      </c>
      <c r="J24" s="1">
        <v>4</v>
      </c>
      <c r="L24" s="20" t="s">
        <v>117</v>
      </c>
      <c r="M24" s="17" t="s">
        <v>5</v>
      </c>
      <c r="N24" s="17" t="s">
        <v>6</v>
      </c>
      <c r="O24" s="17">
        <v>40</v>
      </c>
    </row>
    <row r="25" spans="9:15" x14ac:dyDescent="0.2">
      <c r="I25" s="11">
        <v>43852</v>
      </c>
      <c r="J25" s="1">
        <v>4</v>
      </c>
      <c r="L25" s="20" t="s">
        <v>118</v>
      </c>
      <c r="M25" s="17" t="s">
        <v>5</v>
      </c>
      <c r="N25" s="17" t="s">
        <v>6</v>
      </c>
      <c r="O25" s="17">
        <v>27</v>
      </c>
    </row>
    <row r="26" spans="9:15" x14ac:dyDescent="0.2">
      <c r="I26" s="11">
        <v>43853</v>
      </c>
      <c r="J26" s="1">
        <v>4</v>
      </c>
      <c r="L26" s="20" t="s">
        <v>119</v>
      </c>
      <c r="M26" s="17" t="s">
        <v>5</v>
      </c>
      <c r="N26" s="17" t="s">
        <v>6</v>
      </c>
      <c r="O26" s="17">
        <v>36</v>
      </c>
    </row>
    <row r="27" spans="9:15" x14ac:dyDescent="0.2">
      <c r="I27" s="11">
        <v>43854</v>
      </c>
      <c r="J27" s="1">
        <v>4</v>
      </c>
      <c r="L27" s="20" t="s">
        <v>15</v>
      </c>
      <c r="M27" s="17" t="s">
        <v>5</v>
      </c>
      <c r="N27" s="17" t="s">
        <v>6</v>
      </c>
      <c r="O27" s="17">
        <v>36</v>
      </c>
    </row>
    <row r="28" spans="9:15" x14ac:dyDescent="0.2">
      <c r="I28" s="11">
        <v>43855</v>
      </c>
      <c r="J28" s="1">
        <v>4</v>
      </c>
      <c r="L28" s="20" t="s">
        <v>16</v>
      </c>
      <c r="M28" s="17" t="s">
        <v>5</v>
      </c>
      <c r="N28" s="17" t="s">
        <v>6</v>
      </c>
      <c r="O28" s="17">
        <v>43</v>
      </c>
    </row>
    <row r="29" spans="9:15" x14ac:dyDescent="0.2">
      <c r="I29" s="11">
        <v>43856</v>
      </c>
      <c r="J29" s="1">
        <v>4</v>
      </c>
      <c r="L29" s="18" t="s">
        <v>17</v>
      </c>
      <c r="M29" s="17" t="s">
        <v>5</v>
      </c>
      <c r="N29" s="17" t="s">
        <v>6</v>
      </c>
      <c r="O29" s="17">
        <v>41</v>
      </c>
    </row>
    <row r="30" spans="9:15" x14ac:dyDescent="0.2">
      <c r="I30" s="11">
        <v>43857</v>
      </c>
      <c r="J30" s="1">
        <v>5</v>
      </c>
      <c r="L30" s="18" t="s">
        <v>120</v>
      </c>
      <c r="M30" s="17" t="s">
        <v>5</v>
      </c>
      <c r="N30" s="17" t="s">
        <v>6</v>
      </c>
      <c r="O30" s="17">
        <v>39</v>
      </c>
    </row>
    <row r="31" spans="9:15" ht="25.5" x14ac:dyDescent="0.2">
      <c r="I31" s="11">
        <v>43858</v>
      </c>
      <c r="J31" s="1">
        <v>5</v>
      </c>
      <c r="L31" s="20" t="s">
        <v>121</v>
      </c>
      <c r="M31" s="17" t="s">
        <v>18</v>
      </c>
      <c r="N31" s="17" t="s">
        <v>122</v>
      </c>
      <c r="O31" s="17">
        <v>600</v>
      </c>
    </row>
    <row r="32" spans="9:15" x14ac:dyDescent="0.2">
      <c r="I32" s="11">
        <v>43859</v>
      </c>
      <c r="J32" s="1">
        <v>5</v>
      </c>
      <c r="L32" s="20" t="s">
        <v>123</v>
      </c>
      <c r="M32" s="17" t="s">
        <v>5</v>
      </c>
      <c r="N32" s="17" t="s">
        <v>6</v>
      </c>
      <c r="O32" s="17">
        <v>37</v>
      </c>
    </row>
    <row r="33" spans="9:15" x14ac:dyDescent="0.2">
      <c r="I33" s="11">
        <v>43860</v>
      </c>
      <c r="J33" s="1">
        <v>5</v>
      </c>
      <c r="L33" s="18" t="s">
        <v>124</v>
      </c>
      <c r="M33" s="17" t="s">
        <v>5</v>
      </c>
      <c r="N33" s="17" t="s">
        <v>6</v>
      </c>
      <c r="O33" s="17">
        <v>40</v>
      </c>
    </row>
    <row r="34" spans="9:15" x14ac:dyDescent="0.2">
      <c r="I34" s="11">
        <v>43861</v>
      </c>
      <c r="J34" s="1">
        <v>5</v>
      </c>
      <c r="L34" s="18" t="s">
        <v>125</v>
      </c>
      <c r="M34" s="17" t="s">
        <v>5</v>
      </c>
      <c r="N34" s="17" t="s">
        <v>6</v>
      </c>
      <c r="O34" s="17">
        <v>38</v>
      </c>
    </row>
    <row r="35" spans="9:15" ht="25.5" x14ac:dyDescent="0.2">
      <c r="I35" s="11">
        <v>43862</v>
      </c>
      <c r="J35" s="1">
        <v>5</v>
      </c>
      <c r="L35" s="20" t="s">
        <v>126</v>
      </c>
      <c r="M35" s="17" t="s">
        <v>19</v>
      </c>
      <c r="N35" s="17" t="s">
        <v>127</v>
      </c>
      <c r="O35" s="17">
        <v>380</v>
      </c>
    </row>
    <row r="36" spans="9:15" ht="25.5" customHeight="1" x14ac:dyDescent="0.2">
      <c r="I36" s="11">
        <v>43863</v>
      </c>
      <c r="J36" s="1">
        <v>5</v>
      </c>
      <c r="L36" s="20" t="s">
        <v>128</v>
      </c>
      <c r="M36" s="17" t="s">
        <v>7</v>
      </c>
      <c r="N36" s="17" t="s">
        <v>91</v>
      </c>
      <c r="O36" s="17">
        <v>41</v>
      </c>
    </row>
    <row r="37" spans="9:15" ht="25.5" customHeight="1" x14ac:dyDescent="0.2">
      <c r="I37" s="11">
        <v>43864</v>
      </c>
      <c r="J37" s="1">
        <v>6</v>
      </c>
      <c r="L37" s="20" t="s">
        <v>129</v>
      </c>
      <c r="M37" s="17" t="s">
        <v>7</v>
      </c>
      <c r="N37" s="17" t="s">
        <v>91</v>
      </c>
      <c r="O37" s="17">
        <v>50</v>
      </c>
    </row>
    <row r="38" spans="9:15" x14ac:dyDescent="0.2">
      <c r="I38" s="11">
        <v>43865</v>
      </c>
      <c r="J38" s="1">
        <v>6</v>
      </c>
      <c r="L38" s="20" t="s">
        <v>130</v>
      </c>
      <c r="M38" s="17" t="s">
        <v>5</v>
      </c>
      <c r="N38" s="17" t="s">
        <v>6</v>
      </c>
      <c r="O38" s="17">
        <v>38</v>
      </c>
    </row>
    <row r="39" spans="9:15" x14ac:dyDescent="0.2">
      <c r="I39" s="11">
        <v>43866</v>
      </c>
      <c r="J39" s="1">
        <v>6</v>
      </c>
      <c r="L39" s="18" t="s">
        <v>20</v>
      </c>
      <c r="M39" s="17" t="s">
        <v>5</v>
      </c>
      <c r="N39" s="17" t="s">
        <v>6</v>
      </c>
      <c r="O39" s="17">
        <v>40</v>
      </c>
    </row>
    <row r="40" spans="9:15" x14ac:dyDescent="0.2">
      <c r="I40" s="11">
        <v>43867</v>
      </c>
      <c r="J40" s="1">
        <v>6</v>
      </c>
      <c r="L40" s="20" t="s">
        <v>131</v>
      </c>
      <c r="M40" s="17" t="s">
        <v>5</v>
      </c>
      <c r="N40" s="17" t="s">
        <v>6</v>
      </c>
      <c r="O40" s="17">
        <v>45</v>
      </c>
    </row>
    <row r="41" spans="9:15" x14ac:dyDescent="0.2">
      <c r="I41" s="11">
        <v>43868</v>
      </c>
      <c r="J41" s="1">
        <v>6</v>
      </c>
      <c r="L41" s="20" t="s">
        <v>21</v>
      </c>
      <c r="M41" s="17" t="s">
        <v>5</v>
      </c>
      <c r="N41" s="17" t="s">
        <v>6</v>
      </c>
      <c r="O41" s="17">
        <v>38</v>
      </c>
    </row>
    <row r="42" spans="9:15" x14ac:dyDescent="0.2">
      <c r="I42" s="11">
        <v>43869</v>
      </c>
      <c r="J42" s="1">
        <v>6</v>
      </c>
      <c r="L42" s="20" t="s">
        <v>132</v>
      </c>
      <c r="M42" s="17" t="s">
        <v>5</v>
      </c>
      <c r="N42" s="17" t="s">
        <v>6</v>
      </c>
      <c r="O42" s="17">
        <v>42</v>
      </c>
    </row>
    <row r="43" spans="9:15" x14ac:dyDescent="0.2">
      <c r="I43" s="11">
        <v>43870</v>
      </c>
      <c r="J43" s="1">
        <v>6</v>
      </c>
      <c r="L43" s="18" t="s">
        <v>133</v>
      </c>
      <c r="M43" s="17" t="s">
        <v>5</v>
      </c>
      <c r="N43" s="17" t="s">
        <v>6</v>
      </c>
      <c r="O43" s="17">
        <v>40</v>
      </c>
    </row>
    <row r="44" spans="9:15" ht="25.5" x14ac:dyDescent="0.2">
      <c r="I44" s="11">
        <v>43871</v>
      </c>
      <c r="J44" s="1">
        <v>7</v>
      </c>
      <c r="L44" s="20" t="s">
        <v>134</v>
      </c>
      <c r="M44" s="17" t="s">
        <v>10</v>
      </c>
      <c r="N44" s="17" t="s">
        <v>107</v>
      </c>
      <c r="O44" s="17">
        <v>55</v>
      </c>
    </row>
    <row r="45" spans="9:15" x14ac:dyDescent="0.2">
      <c r="I45" s="11">
        <v>43872</v>
      </c>
      <c r="J45" s="1">
        <v>7</v>
      </c>
      <c r="L45" s="20" t="s">
        <v>135</v>
      </c>
      <c r="M45" s="17" t="s">
        <v>5</v>
      </c>
      <c r="N45" s="17" t="s">
        <v>6</v>
      </c>
      <c r="O45" s="17">
        <v>31</v>
      </c>
    </row>
    <row r="46" spans="9:15" x14ac:dyDescent="0.2">
      <c r="I46" s="11">
        <v>43873</v>
      </c>
      <c r="J46" s="1">
        <v>7</v>
      </c>
      <c r="L46" s="20" t="s">
        <v>136</v>
      </c>
      <c r="M46" s="17" t="s">
        <v>5</v>
      </c>
      <c r="N46" s="17" t="s">
        <v>6</v>
      </c>
      <c r="O46" s="17">
        <v>50</v>
      </c>
    </row>
    <row r="47" spans="9:15" x14ac:dyDescent="0.2">
      <c r="I47" s="11">
        <v>43874</v>
      </c>
      <c r="J47" s="1">
        <v>7</v>
      </c>
      <c r="L47" s="20" t="s">
        <v>137</v>
      </c>
      <c r="M47" s="17" t="s">
        <v>5</v>
      </c>
      <c r="N47" s="17" t="s">
        <v>6</v>
      </c>
      <c r="O47" s="17">
        <v>45</v>
      </c>
    </row>
    <row r="48" spans="9:15" x14ac:dyDescent="0.2">
      <c r="I48" s="11">
        <v>43875</v>
      </c>
      <c r="J48" s="1">
        <v>7</v>
      </c>
      <c r="L48" s="20" t="s">
        <v>22</v>
      </c>
      <c r="M48" s="17" t="s">
        <v>5</v>
      </c>
      <c r="N48" s="17" t="s">
        <v>6</v>
      </c>
      <c r="O48" s="17">
        <v>45</v>
      </c>
    </row>
    <row r="49" spans="9:15" ht="25.5" customHeight="1" x14ac:dyDescent="0.2">
      <c r="I49" s="11">
        <v>43876</v>
      </c>
      <c r="J49" s="1">
        <v>7</v>
      </c>
      <c r="L49" s="20" t="s">
        <v>23</v>
      </c>
      <c r="M49" s="17" t="s">
        <v>7</v>
      </c>
      <c r="N49" s="17" t="s">
        <v>91</v>
      </c>
      <c r="O49" s="17">
        <v>33</v>
      </c>
    </row>
    <row r="50" spans="9:15" ht="25.5" customHeight="1" x14ac:dyDescent="0.2">
      <c r="I50" s="11">
        <v>43877</v>
      </c>
      <c r="J50" s="1">
        <v>7</v>
      </c>
      <c r="L50" s="18" t="s">
        <v>24</v>
      </c>
      <c r="M50" s="17" t="s">
        <v>7</v>
      </c>
      <c r="N50" s="17" t="s">
        <v>91</v>
      </c>
      <c r="O50" s="17">
        <v>55</v>
      </c>
    </row>
    <row r="51" spans="9:15" x14ac:dyDescent="0.2">
      <c r="I51" s="11">
        <v>43878</v>
      </c>
      <c r="J51" s="1">
        <v>8</v>
      </c>
      <c r="L51" s="20" t="s">
        <v>138</v>
      </c>
      <c r="M51" s="17" t="s">
        <v>5</v>
      </c>
      <c r="N51" s="17" t="s">
        <v>6</v>
      </c>
      <c r="O51" s="17">
        <v>42</v>
      </c>
    </row>
    <row r="52" spans="9:15" ht="25.5" customHeight="1" x14ac:dyDescent="0.2">
      <c r="I52" s="11">
        <v>43879</v>
      </c>
      <c r="J52" s="1">
        <v>8</v>
      </c>
      <c r="L52" s="18" t="s">
        <v>25</v>
      </c>
      <c r="M52" s="17" t="s">
        <v>7</v>
      </c>
      <c r="N52" s="17" t="s">
        <v>91</v>
      </c>
      <c r="O52" s="17">
        <v>46</v>
      </c>
    </row>
    <row r="53" spans="9:15" x14ac:dyDescent="0.2">
      <c r="I53" s="11">
        <v>43880</v>
      </c>
      <c r="J53" s="1">
        <v>8</v>
      </c>
      <c r="L53" s="18" t="s">
        <v>139</v>
      </c>
      <c r="M53" s="17" t="s">
        <v>5</v>
      </c>
      <c r="N53" s="17" t="s">
        <v>6</v>
      </c>
      <c r="O53" s="17">
        <v>29</v>
      </c>
    </row>
    <row r="54" spans="9:15" ht="25.5" customHeight="1" x14ac:dyDescent="0.2">
      <c r="I54" s="11">
        <v>43881</v>
      </c>
      <c r="J54" s="1">
        <v>8</v>
      </c>
      <c r="L54" s="20" t="s">
        <v>26</v>
      </c>
      <c r="M54" s="17" t="s">
        <v>7</v>
      </c>
      <c r="N54" s="17" t="s">
        <v>91</v>
      </c>
      <c r="O54" s="17">
        <v>38</v>
      </c>
    </row>
    <row r="55" spans="9:15" ht="25.5" customHeight="1" x14ac:dyDescent="0.2">
      <c r="I55" s="11">
        <v>43882</v>
      </c>
      <c r="J55" s="1">
        <v>8</v>
      </c>
      <c r="L55" s="20" t="s">
        <v>27</v>
      </c>
      <c r="M55" s="17" t="s">
        <v>7</v>
      </c>
      <c r="N55" s="17" t="s">
        <v>91</v>
      </c>
      <c r="O55" s="17">
        <v>43</v>
      </c>
    </row>
    <row r="56" spans="9:15" ht="25.5" customHeight="1" x14ac:dyDescent="0.2">
      <c r="I56" s="11">
        <v>43883</v>
      </c>
      <c r="J56" s="1">
        <v>8</v>
      </c>
      <c r="L56" s="20" t="s">
        <v>28</v>
      </c>
      <c r="M56" s="17" t="s">
        <v>7</v>
      </c>
      <c r="N56" s="17" t="s">
        <v>91</v>
      </c>
      <c r="O56" s="17">
        <v>46</v>
      </c>
    </row>
    <row r="57" spans="9:15" x14ac:dyDescent="0.2">
      <c r="I57" s="11">
        <v>43884</v>
      </c>
      <c r="J57" s="1">
        <v>8</v>
      </c>
      <c r="L57" s="20" t="s">
        <v>29</v>
      </c>
      <c r="M57" s="17" t="s">
        <v>5</v>
      </c>
      <c r="N57" s="17" t="s">
        <v>6</v>
      </c>
      <c r="O57" s="17">
        <v>38</v>
      </c>
    </row>
    <row r="58" spans="9:15" ht="25.5" customHeight="1" x14ac:dyDescent="0.2">
      <c r="I58" s="11">
        <v>43885</v>
      </c>
      <c r="J58" s="1">
        <v>9</v>
      </c>
      <c r="L58" s="20" t="s">
        <v>30</v>
      </c>
      <c r="M58" s="17" t="s">
        <v>7</v>
      </c>
      <c r="N58" s="17" t="s">
        <v>91</v>
      </c>
      <c r="O58" s="17">
        <v>55</v>
      </c>
    </row>
    <row r="59" spans="9:15" x14ac:dyDescent="0.2">
      <c r="I59" s="11">
        <v>43886</v>
      </c>
      <c r="J59" s="1">
        <v>9</v>
      </c>
      <c r="L59" s="20" t="s">
        <v>140</v>
      </c>
      <c r="M59" s="17" t="s">
        <v>5</v>
      </c>
      <c r="N59" s="17" t="s">
        <v>6</v>
      </c>
      <c r="O59" s="17">
        <v>45</v>
      </c>
    </row>
    <row r="60" spans="9:15" ht="25.5" customHeight="1" x14ac:dyDescent="0.2">
      <c r="I60" s="11">
        <v>43887</v>
      </c>
      <c r="J60" s="1">
        <v>9</v>
      </c>
      <c r="L60" s="18" t="s">
        <v>31</v>
      </c>
      <c r="M60" s="17" t="s">
        <v>7</v>
      </c>
      <c r="N60" s="17" t="s">
        <v>91</v>
      </c>
      <c r="O60" s="17">
        <v>38</v>
      </c>
    </row>
    <row r="61" spans="9:15" x14ac:dyDescent="0.2">
      <c r="I61" s="11">
        <v>43888</v>
      </c>
      <c r="J61" s="1">
        <v>9</v>
      </c>
      <c r="L61" s="18" t="s">
        <v>141</v>
      </c>
      <c r="M61" s="17" t="s">
        <v>5</v>
      </c>
      <c r="N61" s="17" t="s">
        <v>6</v>
      </c>
      <c r="O61" s="17">
        <v>40</v>
      </c>
    </row>
    <row r="62" spans="9:15" x14ac:dyDescent="0.2">
      <c r="I62" s="11">
        <v>43889</v>
      </c>
      <c r="J62" s="1">
        <v>9</v>
      </c>
      <c r="L62" s="20" t="s">
        <v>32</v>
      </c>
      <c r="M62" s="17" t="s">
        <v>5</v>
      </c>
      <c r="N62" s="17" t="s">
        <v>6</v>
      </c>
      <c r="O62" s="17">
        <v>38</v>
      </c>
    </row>
    <row r="63" spans="9:15" x14ac:dyDescent="0.2">
      <c r="I63" s="11">
        <v>43890</v>
      </c>
      <c r="J63" s="1">
        <v>9</v>
      </c>
      <c r="L63" s="20" t="s">
        <v>142</v>
      </c>
      <c r="M63" s="17" t="s">
        <v>5</v>
      </c>
      <c r="N63" s="17" t="s">
        <v>6</v>
      </c>
      <c r="O63" s="17">
        <v>42</v>
      </c>
    </row>
    <row r="64" spans="9:15" x14ac:dyDescent="0.2">
      <c r="I64" s="11">
        <v>43891</v>
      </c>
      <c r="J64" s="1">
        <v>9</v>
      </c>
      <c r="L64" s="20" t="s">
        <v>143</v>
      </c>
      <c r="M64" s="17" t="s">
        <v>5</v>
      </c>
      <c r="N64" s="17" t="s">
        <v>6</v>
      </c>
      <c r="O64" s="17">
        <v>35</v>
      </c>
    </row>
    <row r="65" spans="9:15" x14ac:dyDescent="0.2">
      <c r="I65" s="11">
        <v>43892</v>
      </c>
      <c r="J65" s="1">
        <v>10</v>
      </c>
      <c r="L65" s="20" t="s">
        <v>144</v>
      </c>
      <c r="M65" s="17" t="s">
        <v>5</v>
      </c>
      <c r="N65" s="17" t="s">
        <v>6</v>
      </c>
      <c r="O65" s="17">
        <v>37</v>
      </c>
    </row>
    <row r="66" spans="9:15" x14ac:dyDescent="0.2">
      <c r="I66" s="11">
        <v>43893</v>
      </c>
      <c r="J66" s="1">
        <v>10</v>
      </c>
      <c r="L66" s="20" t="s">
        <v>145</v>
      </c>
      <c r="M66" s="17" t="s">
        <v>5</v>
      </c>
      <c r="N66" s="17" t="s">
        <v>6</v>
      </c>
      <c r="O66" s="17">
        <v>53</v>
      </c>
    </row>
    <row r="67" spans="9:15" x14ac:dyDescent="0.2">
      <c r="I67" s="11">
        <v>43894</v>
      </c>
      <c r="J67" s="1">
        <v>10</v>
      </c>
      <c r="L67" s="20" t="s">
        <v>146</v>
      </c>
      <c r="M67" s="17" t="s">
        <v>5</v>
      </c>
      <c r="N67" s="17" t="s">
        <v>6</v>
      </c>
      <c r="O67" s="17">
        <v>55</v>
      </c>
    </row>
    <row r="68" spans="9:15" x14ac:dyDescent="0.2">
      <c r="I68" s="11">
        <v>43895</v>
      </c>
      <c r="J68" s="1">
        <v>10</v>
      </c>
      <c r="L68" s="18" t="s">
        <v>147</v>
      </c>
      <c r="M68" s="17" t="s">
        <v>5</v>
      </c>
      <c r="N68" s="17" t="s">
        <v>6</v>
      </c>
      <c r="O68" s="17">
        <v>48</v>
      </c>
    </row>
    <row r="69" spans="9:15" ht="25.5" customHeight="1" x14ac:dyDescent="0.2">
      <c r="I69" s="11">
        <v>43896</v>
      </c>
      <c r="J69" s="1">
        <v>10</v>
      </c>
      <c r="L69" s="20" t="s">
        <v>148</v>
      </c>
      <c r="M69" s="17" t="s">
        <v>7</v>
      </c>
      <c r="N69" s="17" t="s">
        <v>91</v>
      </c>
      <c r="O69" s="17">
        <v>56</v>
      </c>
    </row>
    <row r="70" spans="9:15" ht="25.5" x14ac:dyDescent="0.2">
      <c r="I70" s="11">
        <v>43897</v>
      </c>
      <c r="J70" s="1">
        <v>10</v>
      </c>
      <c r="L70" s="20" t="s">
        <v>149</v>
      </c>
      <c r="M70" s="17" t="s">
        <v>33</v>
      </c>
      <c r="N70" s="17" t="s">
        <v>150</v>
      </c>
      <c r="O70" s="19">
        <v>6500</v>
      </c>
    </row>
    <row r="71" spans="9:15" x14ac:dyDescent="0.2">
      <c r="I71" s="11">
        <v>43898</v>
      </c>
      <c r="J71" s="1">
        <v>10</v>
      </c>
      <c r="L71" s="20" t="s">
        <v>151</v>
      </c>
      <c r="M71" s="17" t="s">
        <v>5</v>
      </c>
      <c r="N71" s="17" t="s">
        <v>6</v>
      </c>
      <c r="O71" s="17">
        <v>35</v>
      </c>
    </row>
    <row r="72" spans="9:15" x14ac:dyDescent="0.2">
      <c r="I72" s="11">
        <v>43899</v>
      </c>
      <c r="J72" s="1">
        <v>11</v>
      </c>
      <c r="L72" s="20" t="s">
        <v>152</v>
      </c>
      <c r="M72" s="17" t="s">
        <v>5</v>
      </c>
      <c r="N72" s="17" t="s">
        <v>6</v>
      </c>
      <c r="O72" s="17">
        <v>36</v>
      </c>
    </row>
    <row r="73" spans="9:15" x14ac:dyDescent="0.2">
      <c r="I73" s="11">
        <v>43900</v>
      </c>
      <c r="J73" s="1">
        <v>11</v>
      </c>
      <c r="L73" s="20" t="s">
        <v>153</v>
      </c>
      <c r="M73" s="17" t="s">
        <v>5</v>
      </c>
      <c r="N73" s="17" t="s">
        <v>6</v>
      </c>
      <c r="O73" s="17">
        <v>38</v>
      </c>
    </row>
    <row r="74" spans="9:15" x14ac:dyDescent="0.2">
      <c r="I74" s="11">
        <v>43901</v>
      </c>
      <c r="J74" s="1">
        <v>11</v>
      </c>
      <c r="L74" s="18" t="s">
        <v>154</v>
      </c>
      <c r="M74" s="17" t="s">
        <v>5</v>
      </c>
      <c r="N74" s="17" t="s">
        <v>6</v>
      </c>
      <c r="O74" s="17">
        <v>35</v>
      </c>
    </row>
    <row r="75" spans="9:15" x14ac:dyDescent="0.2">
      <c r="I75" s="11">
        <v>43902</v>
      </c>
      <c r="J75" s="1">
        <v>11</v>
      </c>
      <c r="L75" s="20" t="s">
        <v>155</v>
      </c>
      <c r="M75" s="17" t="s">
        <v>5</v>
      </c>
      <c r="N75" s="17" t="s">
        <v>6</v>
      </c>
      <c r="O75" s="17">
        <v>29</v>
      </c>
    </row>
    <row r="76" spans="9:15" x14ac:dyDescent="0.2">
      <c r="I76" s="11">
        <v>43903</v>
      </c>
      <c r="J76" s="1">
        <v>11</v>
      </c>
      <c r="L76" s="20" t="s">
        <v>156</v>
      </c>
      <c r="M76" s="17" t="s">
        <v>5</v>
      </c>
      <c r="N76" s="17" t="s">
        <v>6</v>
      </c>
      <c r="O76" s="17">
        <v>38</v>
      </c>
    </row>
    <row r="77" spans="9:15" ht="25.5" x14ac:dyDescent="0.2">
      <c r="I77" s="11">
        <v>43904</v>
      </c>
      <c r="J77" s="1">
        <v>11</v>
      </c>
      <c r="L77" s="20" t="s">
        <v>157</v>
      </c>
      <c r="M77" s="17" t="s">
        <v>34</v>
      </c>
      <c r="N77" s="17" t="s">
        <v>158</v>
      </c>
      <c r="O77" s="17">
        <v>65</v>
      </c>
    </row>
    <row r="78" spans="9:15" ht="25.5" customHeight="1" x14ac:dyDescent="0.2">
      <c r="I78" s="11">
        <v>43905</v>
      </c>
      <c r="J78" s="1">
        <v>11</v>
      </c>
      <c r="L78" s="20" t="s">
        <v>159</v>
      </c>
      <c r="M78" s="17" t="s">
        <v>7</v>
      </c>
      <c r="N78" s="17" t="s">
        <v>91</v>
      </c>
      <c r="O78" s="17">
        <v>38</v>
      </c>
    </row>
    <row r="79" spans="9:15" x14ac:dyDescent="0.2">
      <c r="I79" s="11">
        <v>43906</v>
      </c>
      <c r="J79" s="1">
        <v>12</v>
      </c>
      <c r="L79" s="18" t="s">
        <v>160</v>
      </c>
      <c r="M79" s="17" t="s">
        <v>5</v>
      </c>
      <c r="N79" s="17" t="s">
        <v>6</v>
      </c>
      <c r="O79" s="17">
        <v>35</v>
      </c>
    </row>
    <row r="80" spans="9:15" x14ac:dyDescent="0.2">
      <c r="I80" s="11">
        <v>43907</v>
      </c>
      <c r="J80" s="1">
        <v>12</v>
      </c>
      <c r="L80" s="20" t="s">
        <v>161</v>
      </c>
      <c r="M80" s="17" t="s">
        <v>5</v>
      </c>
      <c r="N80" s="17" t="s">
        <v>6</v>
      </c>
      <c r="O80" s="17">
        <v>45</v>
      </c>
    </row>
    <row r="81" spans="9:15" x14ac:dyDescent="0.2">
      <c r="I81" s="11">
        <v>43908</v>
      </c>
      <c r="J81" s="1">
        <v>12</v>
      </c>
      <c r="L81" s="20" t="s">
        <v>162</v>
      </c>
      <c r="M81" s="17" t="s">
        <v>5</v>
      </c>
      <c r="N81" s="17" t="s">
        <v>6</v>
      </c>
      <c r="O81" s="17">
        <v>45</v>
      </c>
    </row>
    <row r="82" spans="9:15" x14ac:dyDescent="0.2">
      <c r="I82" s="11">
        <v>43909</v>
      </c>
      <c r="J82" s="1">
        <v>12</v>
      </c>
      <c r="L82" s="20" t="s">
        <v>163</v>
      </c>
      <c r="M82" s="17" t="s">
        <v>5</v>
      </c>
      <c r="N82" s="17" t="s">
        <v>6</v>
      </c>
      <c r="O82" s="17">
        <v>37</v>
      </c>
    </row>
    <row r="83" spans="9:15" x14ac:dyDescent="0.2">
      <c r="I83" s="11">
        <v>43910</v>
      </c>
      <c r="J83" s="1">
        <v>12</v>
      </c>
      <c r="L83" s="18" t="s">
        <v>35</v>
      </c>
      <c r="M83" s="17" t="s">
        <v>5</v>
      </c>
      <c r="N83" s="17" t="s">
        <v>6</v>
      </c>
      <c r="O83" s="17">
        <v>38</v>
      </c>
    </row>
    <row r="84" spans="9:15" x14ac:dyDescent="0.2">
      <c r="I84" s="11">
        <v>43911</v>
      </c>
      <c r="J84" s="1">
        <v>12</v>
      </c>
      <c r="L84" s="20" t="s">
        <v>164</v>
      </c>
      <c r="M84" s="17" t="s">
        <v>5</v>
      </c>
      <c r="N84" s="17" t="s">
        <v>6</v>
      </c>
      <c r="O84" s="17">
        <v>39</v>
      </c>
    </row>
    <row r="85" spans="9:15" x14ac:dyDescent="0.2">
      <c r="I85" s="11">
        <v>43912</v>
      </c>
      <c r="J85" s="1">
        <v>12</v>
      </c>
      <c r="L85" s="20" t="s">
        <v>165</v>
      </c>
      <c r="M85" s="17" t="s">
        <v>5</v>
      </c>
      <c r="N85" s="17" t="s">
        <v>6</v>
      </c>
      <c r="O85" s="17">
        <v>27</v>
      </c>
    </row>
    <row r="86" spans="9:15" x14ac:dyDescent="0.2">
      <c r="I86" s="11">
        <v>43913</v>
      </c>
      <c r="J86" s="1">
        <v>13</v>
      </c>
      <c r="L86" s="20" t="s">
        <v>166</v>
      </c>
      <c r="M86" s="17" t="s">
        <v>5</v>
      </c>
      <c r="N86" s="17" t="s">
        <v>6</v>
      </c>
      <c r="O86" s="17">
        <v>40</v>
      </c>
    </row>
    <row r="87" spans="9:15" x14ac:dyDescent="0.2">
      <c r="I87" s="11">
        <v>43914</v>
      </c>
      <c r="J87" s="1">
        <v>13</v>
      </c>
      <c r="L87" s="20" t="s">
        <v>167</v>
      </c>
      <c r="M87" s="17" t="s">
        <v>5</v>
      </c>
      <c r="N87" s="17" t="s">
        <v>6</v>
      </c>
      <c r="O87" s="17">
        <v>40</v>
      </c>
    </row>
    <row r="88" spans="9:15" ht="25.5" x14ac:dyDescent="0.2">
      <c r="I88" s="11">
        <v>43915</v>
      </c>
      <c r="J88" s="1">
        <v>13</v>
      </c>
      <c r="L88" s="18" t="s">
        <v>168</v>
      </c>
      <c r="M88" s="17" t="s">
        <v>5</v>
      </c>
      <c r="N88" s="17" t="s">
        <v>6</v>
      </c>
      <c r="O88" s="17">
        <v>34</v>
      </c>
    </row>
    <row r="89" spans="9:15" x14ac:dyDescent="0.2">
      <c r="I89" s="11">
        <v>43916</v>
      </c>
      <c r="J89" s="1">
        <v>13</v>
      </c>
      <c r="L89" s="18" t="s">
        <v>169</v>
      </c>
      <c r="M89" s="17" t="s">
        <v>5</v>
      </c>
      <c r="N89" s="17" t="s">
        <v>6</v>
      </c>
      <c r="O89" s="17">
        <v>40</v>
      </c>
    </row>
    <row r="90" spans="9:15" ht="25.5" customHeight="1" x14ac:dyDescent="0.2">
      <c r="I90" s="11">
        <v>43917</v>
      </c>
      <c r="J90" s="1">
        <v>13</v>
      </c>
      <c r="L90" s="18" t="s">
        <v>170</v>
      </c>
      <c r="M90" s="17" t="s">
        <v>7</v>
      </c>
      <c r="N90" s="17" t="s">
        <v>91</v>
      </c>
      <c r="O90" s="17">
        <v>45</v>
      </c>
    </row>
    <row r="91" spans="9:15" x14ac:dyDescent="0.2">
      <c r="I91" s="11">
        <v>43918</v>
      </c>
      <c r="J91" s="1">
        <v>13</v>
      </c>
      <c r="L91" s="18" t="s">
        <v>171</v>
      </c>
      <c r="M91" s="17" t="s">
        <v>5</v>
      </c>
      <c r="N91" s="17" t="s">
        <v>6</v>
      </c>
      <c r="O91" s="17">
        <v>45</v>
      </c>
    </row>
    <row r="92" spans="9:15" x14ac:dyDescent="0.2">
      <c r="I92" s="11">
        <v>43919</v>
      </c>
      <c r="J92" s="1">
        <v>13</v>
      </c>
      <c r="L92" s="20" t="s">
        <v>172</v>
      </c>
      <c r="M92" s="17" t="s">
        <v>5</v>
      </c>
      <c r="N92" s="17" t="s">
        <v>6</v>
      </c>
      <c r="O92" s="17">
        <v>38</v>
      </c>
    </row>
    <row r="93" spans="9:15" x14ac:dyDescent="0.2">
      <c r="I93" s="11">
        <v>43920</v>
      </c>
      <c r="J93" s="1">
        <v>14</v>
      </c>
      <c r="L93" s="18" t="s">
        <v>36</v>
      </c>
      <c r="M93" s="17" t="s">
        <v>5</v>
      </c>
      <c r="N93" s="17" t="s">
        <v>6</v>
      </c>
      <c r="O93" s="17">
        <v>34</v>
      </c>
    </row>
    <row r="94" spans="9:15" x14ac:dyDescent="0.2">
      <c r="I94" s="11">
        <v>43921</v>
      </c>
      <c r="J94" s="1">
        <v>14</v>
      </c>
      <c r="L94" s="20" t="s">
        <v>37</v>
      </c>
      <c r="M94" s="17" t="s">
        <v>5</v>
      </c>
      <c r="N94" s="17" t="s">
        <v>6</v>
      </c>
      <c r="O94" s="17">
        <v>32</v>
      </c>
    </row>
    <row r="95" spans="9:15" x14ac:dyDescent="0.2">
      <c r="I95" s="11">
        <v>43922</v>
      </c>
      <c r="J95" s="1">
        <v>14</v>
      </c>
      <c r="L95" s="18" t="s">
        <v>173</v>
      </c>
      <c r="M95" s="17" t="s">
        <v>5</v>
      </c>
      <c r="N95" s="17" t="s">
        <v>6</v>
      </c>
      <c r="O95" s="17">
        <v>37</v>
      </c>
    </row>
    <row r="96" spans="9:15" ht="25.5" customHeight="1" x14ac:dyDescent="0.2">
      <c r="I96" s="11">
        <v>43923</v>
      </c>
      <c r="J96" s="1">
        <v>14</v>
      </c>
      <c r="L96" s="20" t="s">
        <v>174</v>
      </c>
      <c r="M96" s="17" t="s">
        <v>7</v>
      </c>
      <c r="N96" s="17" t="s">
        <v>91</v>
      </c>
      <c r="O96" s="17">
        <v>55</v>
      </c>
    </row>
    <row r="97" spans="9:15" x14ac:dyDescent="0.2">
      <c r="I97" s="11">
        <v>43924</v>
      </c>
      <c r="J97" s="1">
        <v>14</v>
      </c>
      <c r="L97" s="20" t="s">
        <v>175</v>
      </c>
      <c r="M97" s="17" t="s">
        <v>5</v>
      </c>
      <c r="N97" s="17" t="s">
        <v>6</v>
      </c>
      <c r="O97" s="17">
        <v>45</v>
      </c>
    </row>
    <row r="98" spans="9:15" ht="25.5" x14ac:dyDescent="0.2">
      <c r="I98" s="11">
        <v>43925</v>
      </c>
      <c r="J98" s="1">
        <v>14</v>
      </c>
      <c r="L98" s="20" t="s">
        <v>176</v>
      </c>
      <c r="M98" s="17" t="s">
        <v>38</v>
      </c>
      <c r="N98" s="17" t="s">
        <v>177</v>
      </c>
      <c r="O98" s="17">
        <v>80</v>
      </c>
    </row>
    <row r="99" spans="9:15" x14ac:dyDescent="0.2">
      <c r="I99" s="11">
        <v>43926</v>
      </c>
      <c r="J99" s="1">
        <v>14</v>
      </c>
      <c r="L99" s="20" t="s">
        <v>178</v>
      </c>
      <c r="M99" s="17" t="s">
        <v>5</v>
      </c>
      <c r="N99" s="17" t="s">
        <v>6</v>
      </c>
      <c r="O99" s="17">
        <v>40</v>
      </c>
    </row>
    <row r="100" spans="9:15" x14ac:dyDescent="0.2">
      <c r="I100" s="11">
        <v>43927</v>
      </c>
      <c r="J100" s="1">
        <v>15</v>
      </c>
      <c r="L100" s="18" t="s">
        <v>179</v>
      </c>
      <c r="M100" s="17" t="s">
        <v>5</v>
      </c>
      <c r="N100" s="17" t="s">
        <v>6</v>
      </c>
      <c r="O100" s="17">
        <v>40</v>
      </c>
    </row>
    <row r="101" spans="9:15" x14ac:dyDescent="0.2">
      <c r="I101" s="11">
        <v>43928</v>
      </c>
      <c r="J101" s="1">
        <v>15</v>
      </c>
      <c r="L101" s="20" t="s">
        <v>180</v>
      </c>
      <c r="M101" s="17" t="s">
        <v>5</v>
      </c>
      <c r="N101" s="17" t="s">
        <v>6</v>
      </c>
      <c r="O101" s="17">
        <v>50</v>
      </c>
    </row>
    <row r="102" spans="9:15" x14ac:dyDescent="0.2">
      <c r="I102" s="11">
        <v>43929</v>
      </c>
      <c r="J102" s="1">
        <v>15</v>
      </c>
      <c r="L102" s="18" t="s">
        <v>181</v>
      </c>
      <c r="M102" s="17" t="s">
        <v>5</v>
      </c>
      <c r="N102" s="17" t="s">
        <v>6</v>
      </c>
      <c r="O102" s="17">
        <v>37</v>
      </c>
    </row>
    <row r="103" spans="9:15" x14ac:dyDescent="0.2">
      <c r="I103" s="11">
        <v>43930</v>
      </c>
      <c r="J103" s="1">
        <v>15</v>
      </c>
      <c r="L103" s="18" t="s">
        <v>182</v>
      </c>
      <c r="M103" s="17" t="s">
        <v>5</v>
      </c>
      <c r="N103" s="17" t="s">
        <v>6</v>
      </c>
      <c r="O103" s="17">
        <v>31</v>
      </c>
    </row>
    <row r="104" spans="9:15" x14ac:dyDescent="0.2">
      <c r="I104" s="11">
        <v>43931</v>
      </c>
      <c r="J104" s="1">
        <v>15</v>
      </c>
      <c r="L104" s="20" t="s">
        <v>183</v>
      </c>
      <c r="M104" s="17" t="s">
        <v>5</v>
      </c>
      <c r="N104" s="17" t="s">
        <v>6</v>
      </c>
      <c r="O104" s="17">
        <v>39</v>
      </c>
    </row>
    <row r="105" spans="9:15" x14ac:dyDescent="0.2">
      <c r="I105" s="11">
        <v>43932</v>
      </c>
      <c r="J105" s="1">
        <v>15</v>
      </c>
      <c r="L105" s="20" t="s">
        <v>184</v>
      </c>
      <c r="M105" s="17" t="s">
        <v>5</v>
      </c>
      <c r="N105" s="17" t="s">
        <v>6</v>
      </c>
      <c r="O105" s="17">
        <v>32</v>
      </c>
    </row>
    <row r="106" spans="9:15" x14ac:dyDescent="0.2">
      <c r="I106" s="11">
        <v>43933</v>
      </c>
      <c r="J106" s="1">
        <v>15</v>
      </c>
      <c r="L106" s="18" t="s">
        <v>39</v>
      </c>
      <c r="M106" s="17" t="s">
        <v>5</v>
      </c>
      <c r="N106" s="17" t="s">
        <v>6</v>
      </c>
      <c r="O106" s="17">
        <v>34</v>
      </c>
    </row>
    <row r="107" spans="9:15" x14ac:dyDescent="0.2">
      <c r="I107" s="11">
        <v>43934</v>
      </c>
      <c r="J107" s="1">
        <v>16</v>
      </c>
      <c r="L107" s="20" t="s">
        <v>185</v>
      </c>
      <c r="M107" s="17" t="s">
        <v>5</v>
      </c>
      <c r="N107" s="17" t="s">
        <v>6</v>
      </c>
      <c r="O107" s="17">
        <v>41</v>
      </c>
    </row>
    <row r="108" spans="9:15" ht="25.5" customHeight="1" x14ac:dyDescent="0.2">
      <c r="I108" s="11">
        <v>43935</v>
      </c>
      <c r="J108" s="1">
        <v>16</v>
      </c>
      <c r="L108" s="18" t="s">
        <v>40</v>
      </c>
      <c r="M108" s="17" t="s">
        <v>7</v>
      </c>
      <c r="N108" s="17" t="s">
        <v>91</v>
      </c>
      <c r="O108" s="17">
        <v>46</v>
      </c>
    </row>
    <row r="109" spans="9:15" x14ac:dyDescent="0.2">
      <c r="I109" s="11">
        <v>43936</v>
      </c>
      <c r="J109" s="1">
        <v>16</v>
      </c>
      <c r="L109" s="18" t="s">
        <v>41</v>
      </c>
      <c r="M109" s="17" t="s">
        <v>5</v>
      </c>
      <c r="N109" s="17" t="s">
        <v>6</v>
      </c>
      <c r="O109" s="17">
        <v>45</v>
      </c>
    </row>
    <row r="110" spans="9:15" ht="25.5" customHeight="1" x14ac:dyDescent="0.2">
      <c r="I110" s="11">
        <v>43937</v>
      </c>
      <c r="J110" s="1">
        <v>16</v>
      </c>
      <c r="L110" s="18" t="s">
        <v>186</v>
      </c>
      <c r="M110" s="17" t="s">
        <v>7</v>
      </c>
      <c r="N110" s="17" t="s">
        <v>91</v>
      </c>
      <c r="O110" s="17">
        <v>35</v>
      </c>
    </row>
    <row r="111" spans="9:15" x14ac:dyDescent="0.2">
      <c r="I111" s="11">
        <v>43938</v>
      </c>
      <c r="J111" s="1">
        <v>16</v>
      </c>
      <c r="L111" s="18" t="s">
        <v>187</v>
      </c>
      <c r="M111" s="17" t="s">
        <v>5</v>
      </c>
      <c r="N111" s="17" t="s">
        <v>6</v>
      </c>
      <c r="O111" s="17">
        <v>38</v>
      </c>
    </row>
    <row r="112" spans="9:15" x14ac:dyDescent="0.2">
      <c r="I112" s="11">
        <v>43939</v>
      </c>
      <c r="J112" s="1">
        <v>16</v>
      </c>
      <c r="L112" s="20" t="s">
        <v>188</v>
      </c>
      <c r="M112" s="17" t="s">
        <v>5</v>
      </c>
      <c r="N112" s="17" t="s">
        <v>6</v>
      </c>
      <c r="O112" s="17">
        <v>34</v>
      </c>
    </row>
    <row r="113" spans="9:15" x14ac:dyDescent="0.2">
      <c r="I113" s="11">
        <v>43940</v>
      </c>
      <c r="J113" s="1">
        <v>16</v>
      </c>
      <c r="L113" s="20" t="s">
        <v>189</v>
      </c>
      <c r="M113" s="17" t="s">
        <v>5</v>
      </c>
      <c r="N113" s="17" t="s">
        <v>6</v>
      </c>
      <c r="O113" s="17">
        <v>30</v>
      </c>
    </row>
    <row r="114" spans="9:15" x14ac:dyDescent="0.2">
      <c r="I114" s="11">
        <v>43941</v>
      </c>
      <c r="J114" s="1">
        <v>17</v>
      </c>
      <c r="L114" s="18" t="s">
        <v>190</v>
      </c>
      <c r="M114" s="17" t="s">
        <v>5</v>
      </c>
      <c r="N114" s="17" t="s">
        <v>6</v>
      </c>
      <c r="O114" s="17">
        <v>35</v>
      </c>
    </row>
    <row r="115" spans="9:15" x14ac:dyDescent="0.2">
      <c r="I115" s="11">
        <v>43942</v>
      </c>
      <c r="J115" s="1">
        <v>17</v>
      </c>
      <c r="L115" s="18" t="s">
        <v>191</v>
      </c>
      <c r="M115" s="17" t="s">
        <v>5</v>
      </c>
      <c r="N115" s="17" t="s">
        <v>6</v>
      </c>
      <c r="O115" s="17">
        <v>38</v>
      </c>
    </row>
    <row r="116" spans="9:15" x14ac:dyDescent="0.2">
      <c r="I116" s="11">
        <v>43943</v>
      </c>
      <c r="J116" s="1">
        <v>17</v>
      </c>
      <c r="L116" s="20" t="s">
        <v>192</v>
      </c>
      <c r="M116" s="17" t="s">
        <v>5</v>
      </c>
      <c r="N116" s="17" t="s">
        <v>6</v>
      </c>
      <c r="O116" s="17">
        <v>41</v>
      </c>
    </row>
    <row r="117" spans="9:15" x14ac:dyDescent="0.2">
      <c r="I117" s="11">
        <v>43944</v>
      </c>
      <c r="J117" s="1">
        <v>17</v>
      </c>
      <c r="L117" s="20" t="s">
        <v>193</v>
      </c>
      <c r="M117" s="17" t="s">
        <v>5</v>
      </c>
      <c r="N117" s="17" t="s">
        <v>6</v>
      </c>
      <c r="O117" s="17">
        <v>40</v>
      </c>
    </row>
    <row r="118" spans="9:15" x14ac:dyDescent="0.2">
      <c r="I118" s="11">
        <v>43945</v>
      </c>
      <c r="J118" s="1">
        <v>17</v>
      </c>
      <c r="L118" s="20" t="s">
        <v>194</v>
      </c>
      <c r="M118" s="17" t="s">
        <v>5</v>
      </c>
      <c r="N118" s="17" t="s">
        <v>6</v>
      </c>
      <c r="O118" s="17">
        <v>45</v>
      </c>
    </row>
    <row r="119" spans="9:15" x14ac:dyDescent="0.2">
      <c r="I119" s="11">
        <v>43946</v>
      </c>
      <c r="J119" s="1">
        <v>17</v>
      </c>
      <c r="L119" s="20" t="s">
        <v>195</v>
      </c>
      <c r="M119" s="17" t="s">
        <v>5</v>
      </c>
      <c r="N119" s="17" t="s">
        <v>6</v>
      </c>
      <c r="O119" s="17">
        <v>40</v>
      </c>
    </row>
    <row r="120" spans="9:15" x14ac:dyDescent="0.2">
      <c r="I120" s="11">
        <v>43947</v>
      </c>
      <c r="J120" s="1">
        <v>17</v>
      </c>
      <c r="L120" s="20" t="s">
        <v>196</v>
      </c>
      <c r="M120" s="17" t="s">
        <v>5</v>
      </c>
      <c r="N120" s="17" t="s">
        <v>6</v>
      </c>
      <c r="O120" s="17">
        <v>35</v>
      </c>
    </row>
    <row r="121" spans="9:15" x14ac:dyDescent="0.2">
      <c r="I121" s="11">
        <v>43948</v>
      </c>
      <c r="J121" s="1">
        <v>18</v>
      </c>
      <c r="L121" s="18" t="s">
        <v>197</v>
      </c>
      <c r="M121" s="17" t="s">
        <v>5</v>
      </c>
      <c r="N121" s="17" t="s">
        <v>6</v>
      </c>
      <c r="O121" s="17">
        <v>31</v>
      </c>
    </row>
    <row r="122" spans="9:15" x14ac:dyDescent="0.2">
      <c r="I122" s="11">
        <v>43949</v>
      </c>
      <c r="J122" s="1">
        <v>18</v>
      </c>
      <c r="L122" s="18" t="s">
        <v>42</v>
      </c>
      <c r="M122" s="17" t="s">
        <v>5</v>
      </c>
      <c r="N122" s="17" t="s">
        <v>6</v>
      </c>
      <c r="O122" s="17">
        <v>38</v>
      </c>
    </row>
    <row r="123" spans="9:15" x14ac:dyDescent="0.2">
      <c r="I123" s="11">
        <v>43950</v>
      </c>
      <c r="J123" s="1">
        <v>18</v>
      </c>
      <c r="L123" s="18" t="s">
        <v>198</v>
      </c>
      <c r="M123" s="17" t="s">
        <v>5</v>
      </c>
      <c r="N123" s="17" t="s">
        <v>6</v>
      </c>
      <c r="O123" s="17">
        <v>45</v>
      </c>
    </row>
    <row r="124" spans="9:15" x14ac:dyDescent="0.2">
      <c r="I124" s="11">
        <v>43951</v>
      </c>
      <c r="J124" s="1">
        <v>18</v>
      </c>
      <c r="L124" s="18" t="s">
        <v>199</v>
      </c>
      <c r="M124" s="17" t="s">
        <v>5</v>
      </c>
      <c r="N124" s="17" t="s">
        <v>6</v>
      </c>
      <c r="O124" s="17">
        <v>36</v>
      </c>
    </row>
    <row r="125" spans="9:15" ht="25.5" customHeight="1" x14ac:dyDescent="0.2">
      <c r="I125" s="11">
        <v>43952</v>
      </c>
      <c r="J125" s="1">
        <v>18</v>
      </c>
      <c r="L125" s="18" t="s">
        <v>43</v>
      </c>
      <c r="M125" s="17" t="s">
        <v>7</v>
      </c>
      <c r="N125" s="17" t="s">
        <v>91</v>
      </c>
      <c r="O125" s="17">
        <v>42</v>
      </c>
    </row>
    <row r="126" spans="9:15" x14ac:dyDescent="0.2">
      <c r="I126" s="11">
        <v>43953</v>
      </c>
      <c r="J126" s="1">
        <v>18</v>
      </c>
      <c r="L126" s="18" t="s">
        <v>200</v>
      </c>
      <c r="M126" s="17" t="s">
        <v>5</v>
      </c>
      <c r="N126" s="17" t="s">
        <v>6</v>
      </c>
      <c r="O126" s="17">
        <v>47</v>
      </c>
    </row>
    <row r="127" spans="9:15" ht="25.5" customHeight="1" x14ac:dyDescent="0.2">
      <c r="I127" s="11">
        <v>43954</v>
      </c>
      <c r="J127" s="1">
        <v>18</v>
      </c>
      <c r="L127" s="20" t="s">
        <v>201</v>
      </c>
      <c r="M127" s="17" t="s">
        <v>7</v>
      </c>
      <c r="N127" s="17" t="s">
        <v>91</v>
      </c>
      <c r="O127" s="17">
        <v>44</v>
      </c>
    </row>
    <row r="128" spans="9:15" ht="25.5" x14ac:dyDescent="0.2">
      <c r="I128" s="11">
        <v>43955</v>
      </c>
      <c r="J128" s="1">
        <v>19</v>
      </c>
      <c r="L128" s="20" t="s">
        <v>202</v>
      </c>
      <c r="M128" s="17" t="s">
        <v>44</v>
      </c>
      <c r="N128" s="17" t="s">
        <v>203</v>
      </c>
      <c r="O128" s="17">
        <v>420</v>
      </c>
    </row>
    <row r="129" spans="9:15" ht="25.5" customHeight="1" x14ac:dyDescent="0.2">
      <c r="I129" s="11">
        <v>43956</v>
      </c>
      <c r="J129" s="1">
        <v>19</v>
      </c>
      <c r="L129" s="18" t="s">
        <v>204</v>
      </c>
      <c r="M129" s="17" t="s">
        <v>7</v>
      </c>
      <c r="N129" s="17" t="s">
        <v>91</v>
      </c>
      <c r="O129" s="17">
        <v>48</v>
      </c>
    </row>
    <row r="130" spans="9:15" x14ac:dyDescent="0.2">
      <c r="I130" s="11">
        <v>43957</v>
      </c>
      <c r="J130" s="1">
        <v>19</v>
      </c>
      <c r="L130" s="18" t="s">
        <v>205</v>
      </c>
      <c r="M130" s="17" t="s">
        <v>5</v>
      </c>
      <c r="N130" s="17" t="s">
        <v>6</v>
      </c>
      <c r="O130" s="17">
        <v>38</v>
      </c>
    </row>
    <row r="131" spans="9:15" x14ac:dyDescent="0.2">
      <c r="I131" s="11">
        <v>43958</v>
      </c>
      <c r="J131" s="1">
        <v>19</v>
      </c>
      <c r="L131" s="18" t="s">
        <v>45</v>
      </c>
      <c r="M131" s="17" t="s">
        <v>5</v>
      </c>
      <c r="N131" s="17" t="s">
        <v>6</v>
      </c>
      <c r="O131" s="17">
        <v>35</v>
      </c>
    </row>
    <row r="132" spans="9:15" x14ac:dyDescent="0.2">
      <c r="I132" s="11">
        <v>43959</v>
      </c>
      <c r="J132" s="1">
        <v>19</v>
      </c>
      <c r="L132" s="18" t="s">
        <v>46</v>
      </c>
      <c r="M132" s="17" t="s">
        <v>5</v>
      </c>
      <c r="N132" s="17" t="s">
        <v>6</v>
      </c>
      <c r="O132" s="17">
        <v>38</v>
      </c>
    </row>
    <row r="133" spans="9:15" ht="25.5" customHeight="1" x14ac:dyDescent="0.2">
      <c r="I133" s="11">
        <v>43960</v>
      </c>
      <c r="J133" s="1">
        <v>19</v>
      </c>
      <c r="L133" s="18" t="s">
        <v>47</v>
      </c>
      <c r="M133" s="17" t="s">
        <v>7</v>
      </c>
      <c r="N133" s="17" t="s">
        <v>91</v>
      </c>
      <c r="O133" s="17">
        <v>42</v>
      </c>
    </row>
    <row r="134" spans="9:15" x14ac:dyDescent="0.2">
      <c r="I134" s="11">
        <v>43961</v>
      </c>
      <c r="J134" s="1">
        <v>19</v>
      </c>
      <c r="L134" s="20" t="s">
        <v>206</v>
      </c>
      <c r="M134" s="17" t="s">
        <v>5</v>
      </c>
      <c r="N134" s="17" t="s">
        <v>6</v>
      </c>
      <c r="O134" s="17">
        <v>30</v>
      </c>
    </row>
    <row r="135" spans="9:15" x14ac:dyDescent="0.2">
      <c r="I135" s="11">
        <v>43962</v>
      </c>
      <c r="J135" s="1">
        <v>20</v>
      </c>
      <c r="L135" s="20" t="s">
        <v>207</v>
      </c>
      <c r="M135" s="17" t="s">
        <v>5</v>
      </c>
      <c r="N135" s="17" t="s">
        <v>6</v>
      </c>
      <c r="O135" s="17">
        <v>31</v>
      </c>
    </row>
    <row r="136" spans="9:15" x14ac:dyDescent="0.2">
      <c r="I136" s="11">
        <v>43963</v>
      </c>
      <c r="J136" s="1">
        <v>20</v>
      </c>
      <c r="L136" s="18" t="s">
        <v>48</v>
      </c>
      <c r="M136" s="17" t="s">
        <v>5</v>
      </c>
      <c r="N136" s="17" t="s">
        <v>6</v>
      </c>
      <c r="O136" s="17">
        <v>40</v>
      </c>
    </row>
    <row r="137" spans="9:15" x14ac:dyDescent="0.2">
      <c r="I137" s="11">
        <v>43964</v>
      </c>
      <c r="J137" s="1">
        <v>20</v>
      </c>
      <c r="L137" s="18" t="s">
        <v>208</v>
      </c>
      <c r="M137" s="17" t="s">
        <v>5</v>
      </c>
      <c r="N137" s="17" t="s">
        <v>6</v>
      </c>
      <c r="O137" s="17">
        <v>38</v>
      </c>
    </row>
    <row r="138" spans="9:15" x14ac:dyDescent="0.2">
      <c r="I138" s="11">
        <v>43965</v>
      </c>
      <c r="J138" s="1">
        <v>20</v>
      </c>
      <c r="L138" s="20" t="s">
        <v>209</v>
      </c>
      <c r="M138" s="17" t="s">
        <v>5</v>
      </c>
      <c r="N138" s="17" t="s">
        <v>6</v>
      </c>
      <c r="O138" s="17">
        <v>37</v>
      </c>
    </row>
    <row r="139" spans="9:15" x14ac:dyDescent="0.2">
      <c r="I139" s="11">
        <v>43966</v>
      </c>
      <c r="J139" s="1">
        <v>20</v>
      </c>
      <c r="L139" s="18" t="s">
        <v>210</v>
      </c>
      <c r="M139" s="17" t="s">
        <v>5</v>
      </c>
      <c r="N139" s="17" t="s">
        <v>6</v>
      </c>
      <c r="O139" s="17">
        <v>43</v>
      </c>
    </row>
    <row r="140" spans="9:15" x14ac:dyDescent="0.2">
      <c r="I140" s="11">
        <v>43967</v>
      </c>
      <c r="J140" s="1">
        <v>20</v>
      </c>
      <c r="L140" s="20" t="s">
        <v>211</v>
      </c>
      <c r="M140" s="17" t="s">
        <v>5</v>
      </c>
      <c r="N140" s="17" t="s">
        <v>6</v>
      </c>
      <c r="O140" s="17">
        <v>45</v>
      </c>
    </row>
    <row r="141" spans="9:15" ht="25.5" customHeight="1" x14ac:dyDescent="0.2">
      <c r="I141" s="11">
        <v>43968</v>
      </c>
      <c r="J141" s="1">
        <v>20</v>
      </c>
      <c r="L141" s="18" t="s">
        <v>212</v>
      </c>
      <c r="M141" s="17" t="s">
        <v>7</v>
      </c>
      <c r="N141" s="17" t="s">
        <v>91</v>
      </c>
      <c r="O141" s="17">
        <v>45</v>
      </c>
    </row>
    <row r="142" spans="9:15" x14ac:dyDescent="0.2">
      <c r="I142" s="11">
        <v>43969</v>
      </c>
      <c r="J142" s="1">
        <v>21</v>
      </c>
      <c r="L142" s="20" t="s">
        <v>213</v>
      </c>
      <c r="M142" s="17" t="s">
        <v>5</v>
      </c>
      <c r="N142" s="17" t="s">
        <v>6</v>
      </c>
      <c r="O142" s="17">
        <v>43</v>
      </c>
    </row>
    <row r="143" spans="9:15" x14ac:dyDescent="0.2">
      <c r="I143" s="11">
        <v>43970</v>
      </c>
      <c r="J143" s="1">
        <v>21</v>
      </c>
      <c r="L143" s="20" t="s">
        <v>214</v>
      </c>
      <c r="M143" s="17" t="s">
        <v>5</v>
      </c>
      <c r="N143" s="17" t="s">
        <v>6</v>
      </c>
      <c r="O143" s="17">
        <v>39</v>
      </c>
    </row>
    <row r="144" spans="9:15" x14ac:dyDescent="0.2">
      <c r="I144" s="11">
        <v>43971</v>
      </c>
      <c r="J144" s="1">
        <v>21</v>
      </c>
      <c r="L144" s="20" t="s">
        <v>49</v>
      </c>
      <c r="M144" s="17" t="s">
        <v>5</v>
      </c>
      <c r="N144" s="17" t="s">
        <v>6</v>
      </c>
      <c r="O144" s="17">
        <v>41</v>
      </c>
    </row>
    <row r="145" spans="9:15" ht="25.5" customHeight="1" x14ac:dyDescent="0.2">
      <c r="I145" s="11">
        <v>43972</v>
      </c>
      <c r="J145" s="1">
        <v>21</v>
      </c>
      <c r="L145" s="18" t="s">
        <v>215</v>
      </c>
      <c r="M145" s="17" t="s">
        <v>7</v>
      </c>
      <c r="N145" s="17" t="s">
        <v>91</v>
      </c>
      <c r="O145" s="17">
        <v>40</v>
      </c>
    </row>
    <row r="146" spans="9:15" ht="25.5" customHeight="1" x14ac:dyDescent="0.2">
      <c r="I146" s="11">
        <v>43973</v>
      </c>
      <c r="J146" s="1">
        <v>21</v>
      </c>
      <c r="L146" s="18" t="s">
        <v>50</v>
      </c>
      <c r="M146" s="17" t="s">
        <v>7</v>
      </c>
      <c r="N146" s="17" t="s">
        <v>91</v>
      </c>
      <c r="O146" s="17">
        <v>36</v>
      </c>
    </row>
    <row r="147" spans="9:15" x14ac:dyDescent="0.2">
      <c r="I147" s="11">
        <v>43974</v>
      </c>
      <c r="J147" s="1">
        <v>21</v>
      </c>
      <c r="L147" s="20" t="s">
        <v>216</v>
      </c>
      <c r="M147" s="17" t="s">
        <v>5</v>
      </c>
      <c r="N147" s="17" t="s">
        <v>6</v>
      </c>
      <c r="O147" s="17">
        <v>45</v>
      </c>
    </row>
    <row r="148" spans="9:15" x14ac:dyDescent="0.2">
      <c r="I148" s="11">
        <v>43975</v>
      </c>
      <c r="J148" s="1">
        <v>21</v>
      </c>
      <c r="L148" s="20" t="s">
        <v>217</v>
      </c>
      <c r="M148" s="17" t="s">
        <v>5</v>
      </c>
      <c r="N148" s="17" t="s">
        <v>6</v>
      </c>
      <c r="O148" s="17">
        <v>36</v>
      </c>
    </row>
    <row r="149" spans="9:15" ht="25.5" customHeight="1" x14ac:dyDescent="0.2">
      <c r="I149" s="11">
        <v>43976</v>
      </c>
      <c r="J149" s="1">
        <v>22</v>
      </c>
      <c r="L149" s="18" t="s">
        <v>51</v>
      </c>
      <c r="M149" s="17" t="s">
        <v>7</v>
      </c>
      <c r="N149" s="17" t="s">
        <v>91</v>
      </c>
      <c r="O149" s="17">
        <v>41</v>
      </c>
    </row>
    <row r="150" spans="9:15" x14ac:dyDescent="0.2">
      <c r="I150" s="11">
        <v>43977</v>
      </c>
      <c r="J150" s="1">
        <v>22</v>
      </c>
      <c r="L150" s="20" t="s">
        <v>218</v>
      </c>
      <c r="M150" s="17" t="s">
        <v>5</v>
      </c>
      <c r="N150" s="17" t="s">
        <v>6</v>
      </c>
      <c r="O150" s="17">
        <v>35</v>
      </c>
    </row>
    <row r="151" spans="9:15" ht="25.5" customHeight="1" x14ac:dyDescent="0.2">
      <c r="I151" s="11">
        <v>43978</v>
      </c>
      <c r="J151" s="1">
        <v>22</v>
      </c>
      <c r="L151" s="18" t="s">
        <v>52</v>
      </c>
      <c r="M151" s="17" t="s">
        <v>7</v>
      </c>
      <c r="N151" s="17" t="s">
        <v>91</v>
      </c>
      <c r="O151" s="17">
        <v>48</v>
      </c>
    </row>
    <row r="152" spans="9:15" x14ac:dyDescent="0.2">
      <c r="I152" s="11">
        <v>43979</v>
      </c>
      <c r="J152" s="1">
        <v>22</v>
      </c>
      <c r="L152" s="18" t="s">
        <v>219</v>
      </c>
      <c r="M152" s="17" t="s">
        <v>5</v>
      </c>
      <c r="N152" s="17" t="s">
        <v>6</v>
      </c>
      <c r="O152" s="17">
        <v>35</v>
      </c>
    </row>
    <row r="153" spans="9:15" x14ac:dyDescent="0.2">
      <c r="I153" s="11">
        <v>43980</v>
      </c>
      <c r="J153" s="1">
        <v>22</v>
      </c>
      <c r="L153" s="20" t="s">
        <v>220</v>
      </c>
      <c r="M153" s="17" t="s">
        <v>5</v>
      </c>
      <c r="N153" s="17" t="s">
        <v>6</v>
      </c>
      <c r="O153" s="17">
        <v>38</v>
      </c>
    </row>
    <row r="154" spans="9:15" x14ac:dyDescent="0.2">
      <c r="I154" s="11">
        <v>43981</v>
      </c>
      <c r="J154" s="1">
        <v>22</v>
      </c>
      <c r="L154" s="20" t="s">
        <v>221</v>
      </c>
      <c r="M154" s="17" t="s">
        <v>5</v>
      </c>
      <c r="N154" s="17" t="s">
        <v>6</v>
      </c>
      <c r="O154" s="17">
        <v>32</v>
      </c>
    </row>
    <row r="155" spans="9:15" x14ac:dyDescent="0.2">
      <c r="I155" s="11">
        <v>43982</v>
      </c>
      <c r="J155" s="1">
        <v>22</v>
      </c>
      <c r="L155" s="20" t="s">
        <v>222</v>
      </c>
      <c r="M155" s="17" t="s">
        <v>5</v>
      </c>
      <c r="N155" s="17" t="s">
        <v>6</v>
      </c>
      <c r="O155" s="17">
        <v>35</v>
      </c>
    </row>
    <row r="156" spans="9:15" ht="25.5" x14ac:dyDescent="0.2">
      <c r="I156" s="11">
        <v>43983</v>
      </c>
      <c r="J156" s="1">
        <v>23</v>
      </c>
      <c r="L156" s="20" t="s">
        <v>223</v>
      </c>
      <c r="M156" s="17" t="s">
        <v>53</v>
      </c>
      <c r="N156" s="17" t="s">
        <v>224</v>
      </c>
      <c r="O156" s="17">
        <v>37</v>
      </c>
    </row>
    <row r="157" spans="9:15" ht="25.5" customHeight="1" x14ac:dyDescent="0.2">
      <c r="I157" s="11">
        <v>43984</v>
      </c>
      <c r="J157" s="1">
        <v>23</v>
      </c>
      <c r="L157" s="20" t="s">
        <v>225</v>
      </c>
      <c r="M157" s="17" t="s">
        <v>7</v>
      </c>
      <c r="N157" s="17" t="s">
        <v>91</v>
      </c>
      <c r="O157" s="17">
        <v>60</v>
      </c>
    </row>
    <row r="158" spans="9:15" x14ac:dyDescent="0.2">
      <c r="I158" s="11">
        <v>43985</v>
      </c>
      <c r="J158" s="1">
        <v>23</v>
      </c>
      <c r="L158" s="20" t="s">
        <v>226</v>
      </c>
      <c r="M158" s="17" t="s">
        <v>5</v>
      </c>
      <c r="N158" s="17" t="s">
        <v>6</v>
      </c>
      <c r="O158" s="17">
        <v>43</v>
      </c>
    </row>
    <row r="159" spans="9:15" x14ac:dyDescent="0.2">
      <c r="I159" s="11">
        <v>43986</v>
      </c>
      <c r="J159" s="1">
        <v>23</v>
      </c>
      <c r="L159" s="20" t="s">
        <v>227</v>
      </c>
      <c r="M159" s="17" t="s">
        <v>5</v>
      </c>
      <c r="N159" s="17" t="s">
        <v>6</v>
      </c>
      <c r="O159" s="17">
        <v>37</v>
      </c>
    </row>
    <row r="160" spans="9:15" ht="25.5" customHeight="1" x14ac:dyDescent="0.2">
      <c r="I160" s="11">
        <v>43987</v>
      </c>
      <c r="J160" s="1">
        <v>23</v>
      </c>
      <c r="L160" s="20" t="s">
        <v>228</v>
      </c>
      <c r="M160" s="17" t="s">
        <v>7</v>
      </c>
      <c r="N160" s="17" t="s">
        <v>91</v>
      </c>
      <c r="O160" s="17">
        <v>31</v>
      </c>
    </row>
    <row r="161" spans="9:15" x14ac:dyDescent="0.2">
      <c r="I161" s="11">
        <v>43988</v>
      </c>
      <c r="J161" s="1">
        <v>23</v>
      </c>
      <c r="L161" s="20" t="s">
        <v>229</v>
      </c>
      <c r="M161" s="17" t="s">
        <v>5</v>
      </c>
      <c r="N161" s="17" t="s">
        <v>6</v>
      </c>
      <c r="O161" s="17">
        <v>42</v>
      </c>
    </row>
    <row r="162" spans="9:15" x14ac:dyDescent="0.2">
      <c r="I162" s="11">
        <v>43989</v>
      </c>
      <c r="J162" s="1">
        <v>23</v>
      </c>
      <c r="L162" s="20" t="s">
        <v>230</v>
      </c>
      <c r="M162" s="17" t="s">
        <v>5</v>
      </c>
      <c r="N162" s="17" t="s">
        <v>6</v>
      </c>
      <c r="O162" s="17">
        <v>42</v>
      </c>
    </row>
    <row r="163" spans="9:15" x14ac:dyDescent="0.2">
      <c r="I163" s="11">
        <v>43990</v>
      </c>
      <c r="J163" s="1">
        <v>24</v>
      </c>
      <c r="L163" s="20" t="s">
        <v>231</v>
      </c>
      <c r="M163" s="17" t="s">
        <v>5</v>
      </c>
      <c r="N163" s="17" t="s">
        <v>6</v>
      </c>
      <c r="O163" s="17">
        <v>29</v>
      </c>
    </row>
    <row r="164" spans="9:15" ht="25.5" customHeight="1" x14ac:dyDescent="0.2">
      <c r="I164" s="11">
        <v>43991</v>
      </c>
      <c r="J164" s="1">
        <v>24</v>
      </c>
      <c r="L164" s="20" t="s">
        <v>232</v>
      </c>
      <c r="M164" s="17" t="s">
        <v>7</v>
      </c>
      <c r="N164" s="17" t="s">
        <v>91</v>
      </c>
      <c r="O164" s="17">
        <v>40</v>
      </c>
    </row>
    <row r="165" spans="9:15" ht="25.5" customHeight="1" x14ac:dyDescent="0.2">
      <c r="I165" s="11">
        <v>43992</v>
      </c>
      <c r="J165" s="1">
        <v>24</v>
      </c>
      <c r="L165" s="20" t="s">
        <v>233</v>
      </c>
      <c r="M165" s="17" t="s">
        <v>7</v>
      </c>
      <c r="N165" s="17" t="s">
        <v>91</v>
      </c>
      <c r="O165" s="17">
        <v>57</v>
      </c>
    </row>
    <row r="166" spans="9:15" ht="25.5" customHeight="1" x14ac:dyDescent="0.2">
      <c r="I166" s="11">
        <v>43993</v>
      </c>
      <c r="J166" s="1">
        <v>24</v>
      </c>
      <c r="L166" s="18" t="s">
        <v>234</v>
      </c>
      <c r="M166" s="17" t="s">
        <v>7</v>
      </c>
      <c r="N166" s="17" t="s">
        <v>91</v>
      </c>
      <c r="O166" s="17">
        <v>37</v>
      </c>
    </row>
    <row r="167" spans="9:15" x14ac:dyDescent="0.2">
      <c r="I167" s="11">
        <v>43994</v>
      </c>
      <c r="J167" s="1">
        <v>24</v>
      </c>
      <c r="L167" s="18" t="s">
        <v>235</v>
      </c>
      <c r="M167" s="17" t="s">
        <v>5</v>
      </c>
      <c r="N167" s="17" t="s">
        <v>6</v>
      </c>
      <c r="O167" s="17">
        <v>38</v>
      </c>
    </row>
    <row r="168" spans="9:15" x14ac:dyDescent="0.2">
      <c r="I168" s="11">
        <v>43995</v>
      </c>
      <c r="J168" s="1">
        <v>24</v>
      </c>
      <c r="L168" s="20" t="s">
        <v>236</v>
      </c>
      <c r="M168" s="17" t="s">
        <v>5</v>
      </c>
      <c r="N168" s="17" t="s">
        <v>6</v>
      </c>
      <c r="O168" s="17">
        <v>30</v>
      </c>
    </row>
    <row r="169" spans="9:15" x14ac:dyDescent="0.2">
      <c r="I169" s="11">
        <v>43996</v>
      </c>
      <c r="J169" s="1">
        <v>24</v>
      </c>
      <c r="L169" s="18" t="s">
        <v>237</v>
      </c>
      <c r="M169" s="17" t="s">
        <v>5</v>
      </c>
      <c r="N169" s="17" t="s">
        <v>6</v>
      </c>
      <c r="O169" s="17">
        <v>38</v>
      </c>
    </row>
    <row r="170" spans="9:15" x14ac:dyDescent="0.2">
      <c r="I170" s="11">
        <v>43997</v>
      </c>
      <c r="J170" s="1">
        <v>25</v>
      </c>
      <c r="L170" s="18" t="s">
        <v>238</v>
      </c>
      <c r="M170" s="17" t="s">
        <v>5</v>
      </c>
      <c r="N170" s="17" t="s">
        <v>6</v>
      </c>
      <c r="O170" s="17">
        <v>43</v>
      </c>
    </row>
    <row r="171" spans="9:15" ht="25.5" x14ac:dyDescent="0.2">
      <c r="I171" s="11">
        <v>43998</v>
      </c>
      <c r="J171" s="1">
        <v>25</v>
      </c>
      <c r="L171" s="18" t="s">
        <v>239</v>
      </c>
      <c r="M171" s="17" t="s">
        <v>38</v>
      </c>
      <c r="N171" s="17" t="s">
        <v>177</v>
      </c>
      <c r="O171" s="17">
        <v>80</v>
      </c>
    </row>
    <row r="172" spans="9:15" ht="25.5" x14ac:dyDescent="0.2">
      <c r="I172" s="11">
        <v>43999</v>
      </c>
      <c r="J172" s="1">
        <v>25</v>
      </c>
      <c r="L172" s="18" t="s">
        <v>240</v>
      </c>
      <c r="M172" s="17" t="s">
        <v>54</v>
      </c>
      <c r="N172" s="17" t="s">
        <v>241</v>
      </c>
      <c r="O172" s="17">
        <v>455</v>
      </c>
    </row>
    <row r="173" spans="9:15" x14ac:dyDescent="0.2">
      <c r="I173" s="11">
        <v>44000</v>
      </c>
      <c r="J173" s="1">
        <v>25</v>
      </c>
      <c r="L173" s="20" t="s">
        <v>242</v>
      </c>
      <c r="M173" s="17" t="s">
        <v>5</v>
      </c>
      <c r="N173" s="17" t="s">
        <v>6</v>
      </c>
      <c r="O173" s="17">
        <v>32</v>
      </c>
    </row>
    <row r="174" spans="9:15" x14ac:dyDescent="0.2">
      <c r="I174" s="11">
        <v>44001</v>
      </c>
      <c r="J174" s="1">
        <v>25</v>
      </c>
      <c r="L174" s="20" t="s">
        <v>243</v>
      </c>
      <c r="M174" s="17" t="s">
        <v>5</v>
      </c>
      <c r="N174" s="17" t="s">
        <v>6</v>
      </c>
      <c r="O174" s="17">
        <v>45</v>
      </c>
    </row>
    <row r="175" spans="9:15" x14ac:dyDescent="0.2">
      <c r="I175" s="11">
        <v>44002</v>
      </c>
      <c r="J175" s="1">
        <v>25</v>
      </c>
      <c r="L175" s="20" t="s">
        <v>244</v>
      </c>
      <c r="M175" s="17" t="s">
        <v>5</v>
      </c>
      <c r="N175" s="17" t="s">
        <v>6</v>
      </c>
      <c r="O175" s="17">
        <v>42</v>
      </c>
    </row>
    <row r="176" spans="9:15" x14ac:dyDescent="0.2">
      <c r="I176" s="11">
        <v>44003</v>
      </c>
      <c r="J176" s="1">
        <v>25</v>
      </c>
      <c r="L176" s="20" t="s">
        <v>245</v>
      </c>
      <c r="M176" s="17" t="s">
        <v>5</v>
      </c>
      <c r="N176" s="17" t="s">
        <v>6</v>
      </c>
      <c r="O176" s="17">
        <v>31</v>
      </c>
    </row>
    <row r="177" spans="9:15" x14ac:dyDescent="0.2">
      <c r="I177" s="11">
        <v>44004</v>
      </c>
      <c r="J177" s="1">
        <v>26</v>
      </c>
      <c r="L177" s="18" t="s">
        <v>55</v>
      </c>
      <c r="M177" s="17" t="s">
        <v>5</v>
      </c>
      <c r="N177" s="17" t="s">
        <v>6</v>
      </c>
      <c r="O177" s="17">
        <v>36</v>
      </c>
    </row>
    <row r="178" spans="9:15" x14ac:dyDescent="0.2">
      <c r="I178" s="11">
        <v>44005</v>
      </c>
      <c r="J178" s="1">
        <v>26</v>
      </c>
      <c r="L178" s="18" t="s">
        <v>56</v>
      </c>
      <c r="M178" s="17" t="s">
        <v>5</v>
      </c>
      <c r="N178" s="17" t="s">
        <v>6</v>
      </c>
      <c r="O178" s="17">
        <v>38</v>
      </c>
    </row>
    <row r="179" spans="9:15" ht="25.5" customHeight="1" x14ac:dyDescent="0.2">
      <c r="I179" s="11">
        <v>44006</v>
      </c>
      <c r="J179" s="1">
        <v>26</v>
      </c>
      <c r="L179" s="20" t="s">
        <v>246</v>
      </c>
      <c r="M179" s="17" t="s">
        <v>7</v>
      </c>
      <c r="N179" s="17" t="s">
        <v>91</v>
      </c>
      <c r="O179" s="17">
        <v>56</v>
      </c>
    </row>
    <row r="180" spans="9:15" x14ac:dyDescent="0.2">
      <c r="I180" s="11">
        <v>44007</v>
      </c>
      <c r="J180" s="1">
        <v>26</v>
      </c>
      <c r="L180" s="20" t="s">
        <v>247</v>
      </c>
      <c r="M180" s="17" t="s">
        <v>5</v>
      </c>
      <c r="N180" s="17" t="s">
        <v>6</v>
      </c>
      <c r="O180" s="17">
        <v>37</v>
      </c>
    </row>
    <row r="181" spans="9:15" x14ac:dyDescent="0.2">
      <c r="I181" s="11">
        <v>44008</v>
      </c>
      <c r="J181" s="1">
        <v>26</v>
      </c>
      <c r="L181" s="20" t="s">
        <v>248</v>
      </c>
      <c r="M181" s="17" t="s">
        <v>5</v>
      </c>
      <c r="N181" s="17" t="s">
        <v>6</v>
      </c>
      <c r="O181" s="17">
        <v>44</v>
      </c>
    </row>
    <row r="182" spans="9:15" x14ac:dyDescent="0.2">
      <c r="I182" s="11">
        <v>44009</v>
      </c>
      <c r="J182" s="1">
        <v>26</v>
      </c>
      <c r="L182" s="20" t="s">
        <v>249</v>
      </c>
      <c r="M182" s="17" t="s">
        <v>5</v>
      </c>
      <c r="N182" s="17" t="s">
        <v>6</v>
      </c>
      <c r="O182" s="17">
        <v>33</v>
      </c>
    </row>
    <row r="183" spans="9:15" x14ac:dyDescent="0.2">
      <c r="I183" s="11">
        <v>44010</v>
      </c>
      <c r="J183" s="1">
        <v>26</v>
      </c>
      <c r="L183" s="18" t="s">
        <v>57</v>
      </c>
      <c r="M183" s="17" t="s">
        <v>5</v>
      </c>
      <c r="N183" s="17" t="s">
        <v>6</v>
      </c>
      <c r="O183" s="17">
        <v>38</v>
      </c>
    </row>
    <row r="184" spans="9:15" x14ac:dyDescent="0.2">
      <c r="I184" s="11">
        <v>44011</v>
      </c>
      <c r="J184" s="1">
        <v>27</v>
      </c>
      <c r="L184" s="18" t="s">
        <v>58</v>
      </c>
      <c r="M184" s="17" t="s">
        <v>5</v>
      </c>
      <c r="N184" s="17" t="s">
        <v>6</v>
      </c>
      <c r="O184" s="17">
        <v>42</v>
      </c>
    </row>
    <row r="185" spans="9:15" x14ac:dyDescent="0.2">
      <c r="I185" s="11">
        <v>44012</v>
      </c>
      <c r="J185" s="1">
        <v>27</v>
      </c>
      <c r="L185" s="20" t="s">
        <v>250</v>
      </c>
      <c r="M185" s="17" t="s">
        <v>5</v>
      </c>
      <c r="N185" s="17" t="s">
        <v>6</v>
      </c>
      <c r="O185" s="17">
        <v>37</v>
      </c>
    </row>
    <row r="186" spans="9:15" x14ac:dyDescent="0.2">
      <c r="I186" s="11">
        <v>44013</v>
      </c>
      <c r="J186" s="1">
        <v>27</v>
      </c>
      <c r="L186" s="20" t="s">
        <v>251</v>
      </c>
      <c r="M186" s="17" t="s">
        <v>5</v>
      </c>
      <c r="N186" s="17" t="s">
        <v>6</v>
      </c>
      <c r="O186" s="17">
        <v>37</v>
      </c>
    </row>
    <row r="187" spans="9:15" x14ac:dyDescent="0.2">
      <c r="I187" s="11">
        <v>44014</v>
      </c>
      <c r="J187" s="1">
        <v>27</v>
      </c>
      <c r="L187" s="20" t="s">
        <v>59</v>
      </c>
      <c r="M187" s="17" t="s">
        <v>5</v>
      </c>
      <c r="N187" s="17" t="s">
        <v>6</v>
      </c>
      <c r="O187" s="17">
        <v>39</v>
      </c>
    </row>
    <row r="188" spans="9:15" x14ac:dyDescent="0.2">
      <c r="I188" s="11">
        <v>44015</v>
      </c>
      <c r="J188" s="1">
        <v>27</v>
      </c>
      <c r="L188" s="18" t="s">
        <v>60</v>
      </c>
      <c r="M188" s="17" t="s">
        <v>5</v>
      </c>
      <c r="N188" s="17" t="s">
        <v>6</v>
      </c>
      <c r="O188" s="17">
        <v>38</v>
      </c>
    </row>
    <row r="189" spans="9:15" x14ac:dyDescent="0.2">
      <c r="I189" s="11">
        <v>44016</v>
      </c>
      <c r="J189" s="1">
        <v>27</v>
      </c>
      <c r="L189" s="20" t="s">
        <v>252</v>
      </c>
      <c r="M189" s="17" t="s">
        <v>5</v>
      </c>
      <c r="N189" s="17" t="s">
        <v>6</v>
      </c>
      <c r="O189" s="17">
        <v>45</v>
      </c>
    </row>
    <row r="190" spans="9:15" x14ac:dyDescent="0.2">
      <c r="I190" s="11">
        <v>44017</v>
      </c>
      <c r="J190" s="1">
        <v>27</v>
      </c>
      <c r="L190" s="18" t="s">
        <v>61</v>
      </c>
      <c r="M190" s="17" t="s">
        <v>5</v>
      </c>
      <c r="N190" s="17" t="s">
        <v>6</v>
      </c>
      <c r="O190" s="17">
        <v>46</v>
      </c>
    </row>
    <row r="191" spans="9:15" x14ac:dyDescent="0.2">
      <c r="I191" s="11">
        <v>44018</v>
      </c>
      <c r="J191" s="1">
        <v>28</v>
      </c>
      <c r="L191" s="18" t="s">
        <v>62</v>
      </c>
      <c r="M191" s="17" t="s">
        <v>5</v>
      </c>
      <c r="N191" s="17" t="s">
        <v>6</v>
      </c>
      <c r="O191" s="17">
        <v>36</v>
      </c>
    </row>
    <row r="192" spans="9:15" x14ac:dyDescent="0.2">
      <c r="I192" s="11">
        <v>44019</v>
      </c>
      <c r="J192" s="1">
        <v>28</v>
      </c>
      <c r="L192" s="18" t="s">
        <v>253</v>
      </c>
      <c r="M192" s="17" t="s">
        <v>5</v>
      </c>
      <c r="N192" s="17" t="s">
        <v>6</v>
      </c>
      <c r="O192" s="17">
        <v>38</v>
      </c>
    </row>
    <row r="193" spans="9:15" x14ac:dyDescent="0.2">
      <c r="I193" s="11">
        <v>44020</v>
      </c>
      <c r="J193" s="1">
        <v>28</v>
      </c>
      <c r="L193" s="18" t="s">
        <v>63</v>
      </c>
      <c r="M193" s="17" t="s">
        <v>5</v>
      </c>
      <c r="N193" s="17" t="s">
        <v>6</v>
      </c>
      <c r="O193" s="17">
        <v>33</v>
      </c>
    </row>
    <row r="194" spans="9:15" x14ac:dyDescent="0.2">
      <c r="I194" s="11">
        <v>44021</v>
      </c>
      <c r="J194" s="1">
        <v>28</v>
      </c>
      <c r="L194" s="18" t="s">
        <v>64</v>
      </c>
      <c r="M194" s="17" t="s">
        <v>5</v>
      </c>
      <c r="N194" s="17" t="s">
        <v>6</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Foreign_trip</vt:lpstr>
      <vt:lpstr>Average_fuel_prices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2025-04-16T07:38:52Z</dcterms:modified>
</cp:coreProperties>
</file>